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Bourání" sheetId="2" r:id="rId2"/>
    <sheet name="SO 02 - Návodní těsnění" sheetId="3" r:id="rId3"/>
    <sheet name="SO 03 - Přelivná hrana" sheetId="4" r:id="rId4"/>
    <sheet name="SO 04 - Armaturní šachta" sheetId="5" r:id="rId5"/>
    <sheet name="SO 05 - Lávka" sheetId="6" r:id="rId6"/>
    <sheet name="SO 06 - Odbahnění nádrže" sheetId="7" r:id="rId7"/>
    <sheet name="SO 07 - Usazovací nádrž" sheetId="8" r:id="rId8"/>
    <sheet name="SO - VON" sheetId="9" r:id="rId9"/>
    <sheet name="Pokyny pro vyplnění" sheetId="10" r:id="rId10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'SO 01 - Bourání'!$C$83:$K$134</definedName>
    <definedName name="_xlnm.Print_Area" localSheetId="1">'SO 01 - Bourání'!$C$4:$J$36,'SO 01 - Bourání'!$C$42:$J$65,'SO 01 - Bourání'!$C$71:$K$134</definedName>
    <definedName name="_xlnm.Print_Titles" localSheetId="1">'SO 01 - Bourání'!$83:$83</definedName>
    <definedName name="_xlnm._FilterDatabase" localSheetId="2" hidden="1">'SO 02 - Návodní těsnění'!$C$81:$K$108</definedName>
    <definedName name="_xlnm.Print_Area" localSheetId="2">'SO 02 - Návodní těsnění'!$C$4:$J$36,'SO 02 - Návodní těsnění'!$C$42:$J$63,'SO 02 - Návodní těsnění'!$C$69:$K$108</definedName>
    <definedName name="_xlnm.Print_Titles" localSheetId="2">'SO 02 - Návodní těsnění'!$81:$81</definedName>
    <definedName name="_xlnm._FilterDatabase" localSheetId="3" hidden="1">'SO 03 - Přelivná hrana'!$C$79:$K$141</definedName>
    <definedName name="_xlnm.Print_Area" localSheetId="3">'SO 03 - Přelivná hrana'!$C$4:$J$36,'SO 03 - Přelivná hrana'!$C$42:$J$61,'SO 03 - Přelivná hrana'!$C$67:$K$141</definedName>
    <definedName name="_xlnm.Print_Titles" localSheetId="3">'SO 03 - Přelivná hrana'!$79:$79</definedName>
    <definedName name="_xlnm._FilterDatabase" localSheetId="4" hidden="1">'SO 04 - Armaturní šachta'!$C$82:$K$152</definedName>
    <definedName name="_xlnm.Print_Area" localSheetId="4">'SO 04 - Armaturní šachta'!$C$4:$J$36,'SO 04 - Armaturní šachta'!$C$42:$J$64,'SO 04 - Armaturní šachta'!$C$70:$K$152</definedName>
    <definedName name="_xlnm.Print_Titles" localSheetId="4">'SO 04 - Armaturní šachta'!$82:$82</definedName>
    <definedName name="_xlnm._FilterDatabase" localSheetId="5" hidden="1">'SO 05 - Lávka'!$C$82:$K$120</definedName>
    <definedName name="_xlnm.Print_Area" localSheetId="5">'SO 05 - Lávka'!$C$4:$J$36,'SO 05 - Lávka'!$C$42:$J$64,'SO 05 - Lávka'!$C$70:$K$120</definedName>
    <definedName name="_xlnm.Print_Titles" localSheetId="5">'SO 05 - Lávka'!$82:$82</definedName>
    <definedName name="_xlnm._FilterDatabase" localSheetId="6" hidden="1">'SO 06 - Odbahnění nádrže'!$C$81:$K$107</definedName>
    <definedName name="_xlnm.Print_Area" localSheetId="6">'SO 06 - Odbahnění nádrže'!$C$4:$J$36,'SO 06 - Odbahnění nádrže'!$C$42:$J$63,'SO 06 - Odbahnění nádrže'!$C$69:$K$107</definedName>
    <definedName name="_xlnm.Print_Titles" localSheetId="6">'SO 06 - Odbahnění nádrže'!$81:$81</definedName>
    <definedName name="_xlnm._FilterDatabase" localSheetId="7" hidden="1">'SO 07 - Usazovací nádrž'!$C$77:$K$90</definedName>
    <definedName name="_xlnm.Print_Area" localSheetId="7">'SO 07 - Usazovací nádrž'!$C$4:$J$36,'SO 07 - Usazovací nádrž'!$C$42:$J$59,'SO 07 - Usazovací nádrž'!$C$65:$K$90</definedName>
    <definedName name="_xlnm.Print_Titles" localSheetId="7">'SO 07 - Usazovací nádrž'!$77:$77</definedName>
    <definedName name="_xlnm._FilterDatabase" localSheetId="8" hidden="1">'SO - VON'!$C$76:$K$90</definedName>
    <definedName name="_xlnm.Print_Area" localSheetId="8">'SO - VON'!$C$4:$J$36,'SO - VON'!$C$42:$J$58,'SO - VON'!$C$64:$K$90</definedName>
    <definedName name="_xlnm.Print_Titles" localSheetId="8">'SO - VON'!$76:$76</definedName>
    <definedName name="_xlnm.Print_Area" localSheetId="9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9"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9"/>
  <c i="9" r="BH79"/>
  <c r="F33"/>
  <c i="1" r="BC59"/>
  <c i="9" r="BG79"/>
  <c r="F32"/>
  <c i="1" r="BB59"/>
  <c i="9" r="BF79"/>
  <c r="J31"/>
  <c i="1" r="AW59"/>
  <c i="9" r="F31"/>
  <c i="1" r="BA59"/>
  <c i="9" r="T79"/>
  <c r="T78"/>
  <c r="T77"/>
  <c r="R79"/>
  <c r="R78"/>
  <c r="R77"/>
  <c r="P79"/>
  <c r="P78"/>
  <c r="P77"/>
  <c i="1" r="AU59"/>
  <c i="9" r="BK79"/>
  <c r="BK78"/>
  <c r="J78"/>
  <c r="BK77"/>
  <c r="J77"/>
  <c r="J56"/>
  <c r="J27"/>
  <c i="1" r="AG59"/>
  <c i="9" r="J79"/>
  <c r="BE79"/>
  <c r="J30"/>
  <c i="1" r="AV59"/>
  <c i="9" r="F30"/>
  <c i="1" r="AZ59"/>
  <c i="9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8"/>
  <c r="AX58"/>
  <c i="8"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8"/>
  <c i="8" r="BH81"/>
  <c r="F33"/>
  <c i="1" r="BC58"/>
  <c i="8" r="BG81"/>
  <c r="F32"/>
  <c i="1" r="BB58"/>
  <c i="8" r="BF81"/>
  <c r="J31"/>
  <c i="1" r="AW58"/>
  <c i="8" r="F31"/>
  <c i="1" r="BA58"/>
  <c i="8" r="T81"/>
  <c r="T80"/>
  <c r="T79"/>
  <c r="T78"/>
  <c r="R81"/>
  <c r="R80"/>
  <c r="R79"/>
  <c r="R78"/>
  <c r="P81"/>
  <c r="P80"/>
  <c r="P79"/>
  <c r="P78"/>
  <c i="1" r="AU58"/>
  <c i="8" r="BK81"/>
  <c r="BK80"/>
  <c r="J80"/>
  <c r="BK79"/>
  <c r="J79"/>
  <c r="BK78"/>
  <c r="J78"/>
  <c r="J56"/>
  <c r="J27"/>
  <c i="1" r="AG58"/>
  <c i="8" r="J81"/>
  <c r="BE81"/>
  <c r="J30"/>
  <c i="1" r="AV58"/>
  <c i="8" r="F30"/>
  <c i="1" r="AZ58"/>
  <c i="8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7"/>
  <c r="AX57"/>
  <c i="7" r="BI106"/>
  <c r="BH106"/>
  <c r="BG106"/>
  <c r="BF106"/>
  <c r="T106"/>
  <c r="R106"/>
  <c r="P106"/>
  <c r="BK106"/>
  <c r="J106"/>
  <c r="BE106"/>
  <c r="BI104"/>
  <c r="BH104"/>
  <c r="BG104"/>
  <c r="BF104"/>
  <c r="T104"/>
  <c r="T103"/>
  <c r="T102"/>
  <c r="R104"/>
  <c r="R103"/>
  <c r="R102"/>
  <c r="P104"/>
  <c r="P103"/>
  <c r="P102"/>
  <c r="BK104"/>
  <c r="BK103"/>
  <c r="J103"/>
  <c r="BK102"/>
  <c r="J102"/>
  <c r="J104"/>
  <c r="BE104"/>
  <c r="J62"/>
  <c r="J61"/>
  <c r="BI101"/>
  <c r="BH101"/>
  <c r="BG101"/>
  <c r="BF101"/>
  <c r="T101"/>
  <c r="T100"/>
  <c r="T99"/>
  <c r="R101"/>
  <c r="R100"/>
  <c r="R99"/>
  <c r="P101"/>
  <c r="P100"/>
  <c r="P99"/>
  <c r="BK101"/>
  <c r="BK100"/>
  <c r="J100"/>
  <c r="BK99"/>
  <c r="J99"/>
  <c r="J101"/>
  <c r="BE101"/>
  <c r="J60"/>
  <c r="J5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7"/>
  <c i="7" r="BH85"/>
  <c r="F33"/>
  <c i="1" r="BC57"/>
  <c i="7" r="BG85"/>
  <c r="F32"/>
  <c i="1" r="BB57"/>
  <c i="7" r="BF85"/>
  <c r="J31"/>
  <c i="1" r="AW57"/>
  <c i="7" r="F31"/>
  <c i="1" r="BA57"/>
  <c i="7" r="T85"/>
  <c r="T84"/>
  <c r="T83"/>
  <c r="T82"/>
  <c r="R85"/>
  <c r="R84"/>
  <c r="R83"/>
  <c r="R82"/>
  <c r="P85"/>
  <c r="P84"/>
  <c r="P83"/>
  <c r="P82"/>
  <c i="1" r="AU57"/>
  <c i="7" r="BK85"/>
  <c r="BK84"/>
  <c r="J84"/>
  <c r="BK83"/>
  <c r="J83"/>
  <c r="BK82"/>
  <c r="J82"/>
  <c r="J56"/>
  <c r="J27"/>
  <c i="1" r="AG57"/>
  <c i="7" r="J85"/>
  <c r="BE85"/>
  <c r="J30"/>
  <c i="1" r="AV57"/>
  <c i="7" r="F30"/>
  <c i="1" r="AZ57"/>
  <c i="7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6"/>
  <c r="AX56"/>
  <c i="6"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3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2"/>
  <c r="J61"/>
  <c r="BI93"/>
  <c r="BH93"/>
  <c r="BG93"/>
  <c r="BF93"/>
  <c r="T93"/>
  <c r="T92"/>
  <c r="R93"/>
  <c r="R92"/>
  <c r="P93"/>
  <c r="P92"/>
  <c r="BK93"/>
  <c r="BK92"/>
  <c r="J92"/>
  <c r="J93"/>
  <c r="BE93"/>
  <c r="J60"/>
  <c r="BI90"/>
  <c r="BH90"/>
  <c r="BG90"/>
  <c r="BF90"/>
  <c r="T90"/>
  <c r="T89"/>
  <c r="R90"/>
  <c r="R89"/>
  <c r="P90"/>
  <c r="P89"/>
  <c r="BK90"/>
  <c r="BK89"/>
  <c r="J89"/>
  <c r="J90"/>
  <c r="BE90"/>
  <c r="J59"/>
  <c r="BI86"/>
  <c r="F34"/>
  <c i="1" r="BD56"/>
  <c i="6" r="BH86"/>
  <c r="F33"/>
  <c i="1" r="BC56"/>
  <c i="6" r="BG86"/>
  <c r="F32"/>
  <c i="1" r="BB56"/>
  <c i="6" r="BF86"/>
  <c r="J31"/>
  <c i="1" r="AW56"/>
  <c i="6" r="F31"/>
  <c i="1" r="BA56"/>
  <c i="6" r="T86"/>
  <c r="T85"/>
  <c r="T84"/>
  <c r="T83"/>
  <c r="R86"/>
  <c r="R85"/>
  <c r="R84"/>
  <c r="R83"/>
  <c r="P86"/>
  <c r="P85"/>
  <c r="P84"/>
  <c r="P83"/>
  <c i="1" r="AU56"/>
  <c i="6" r="BK86"/>
  <c r="BK85"/>
  <c r="J85"/>
  <c r="BK84"/>
  <c r="J84"/>
  <c r="BK83"/>
  <c r="J83"/>
  <c r="J56"/>
  <c r="J27"/>
  <c i="1" r="AG56"/>
  <c i="6" r="J86"/>
  <c r="BE86"/>
  <c r="J30"/>
  <c i="1" r="AV56"/>
  <c i="6" r="F30"/>
  <c i="1" r="AZ56"/>
  <c i="6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5" r="J108"/>
  <c i="1" r="AY55"/>
  <c r="AX55"/>
  <c i="5"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3"/>
  <c r="BH133"/>
  <c r="BG133"/>
  <c r="BF133"/>
  <c r="T133"/>
  <c r="T132"/>
  <c r="T131"/>
  <c r="R133"/>
  <c r="R132"/>
  <c r="R131"/>
  <c r="P133"/>
  <c r="P132"/>
  <c r="P131"/>
  <c r="BK133"/>
  <c r="BK132"/>
  <c r="J132"/>
  <c r="BK131"/>
  <c r="J131"/>
  <c r="J133"/>
  <c r="BE133"/>
  <c r="J63"/>
  <c r="J62"/>
  <c r="BI130"/>
  <c r="BH130"/>
  <c r="BG130"/>
  <c r="BF130"/>
  <c r="T130"/>
  <c r="T129"/>
  <c r="R130"/>
  <c r="R129"/>
  <c r="P130"/>
  <c r="P129"/>
  <c r="BK130"/>
  <c r="BK129"/>
  <c r="J129"/>
  <c r="J130"/>
  <c r="BE130"/>
  <c r="J61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0"/>
  <c r="BH110"/>
  <c r="BG110"/>
  <c r="BF110"/>
  <c r="T110"/>
  <c r="T109"/>
  <c r="R110"/>
  <c r="R109"/>
  <c r="P110"/>
  <c r="P109"/>
  <c r="BK110"/>
  <c r="BK109"/>
  <c r="J109"/>
  <c r="J110"/>
  <c r="BE110"/>
  <c r="J60"/>
  <c r="J5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6"/>
  <c r="F34"/>
  <c i="1" r="BD55"/>
  <c i="5" r="BH86"/>
  <c r="F33"/>
  <c i="1" r="BC55"/>
  <c i="5" r="BG86"/>
  <c r="F32"/>
  <c i="1" r="BB55"/>
  <c i="5" r="BF86"/>
  <c r="J31"/>
  <c i="1" r="AW55"/>
  <c i="5" r="F31"/>
  <c i="1" r="BA55"/>
  <c i="5" r="T86"/>
  <c r="T85"/>
  <c r="T84"/>
  <c r="T83"/>
  <c r="R86"/>
  <c r="R85"/>
  <c r="R84"/>
  <c r="R83"/>
  <c r="P86"/>
  <c r="P85"/>
  <c r="P84"/>
  <c r="P83"/>
  <c i="1" r="AU55"/>
  <c i="5" r="BK86"/>
  <c r="BK85"/>
  <c r="J85"/>
  <c r="BK84"/>
  <c r="J84"/>
  <c r="BK83"/>
  <c r="J83"/>
  <c r="J56"/>
  <c r="J27"/>
  <c i="1" r="AG55"/>
  <c i="5" r="J86"/>
  <c r="BE86"/>
  <c r="J30"/>
  <c i="1" r="AV55"/>
  <c i="5" r="F30"/>
  <c i="1" r="AZ55"/>
  <c i="5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4"/>
  <c r="AX54"/>
  <c i="4" r="BI140"/>
  <c r="BH140"/>
  <c r="BG140"/>
  <c r="BF140"/>
  <c r="T140"/>
  <c r="T139"/>
  <c r="R140"/>
  <c r="R139"/>
  <c r="P140"/>
  <c r="P139"/>
  <c r="BK140"/>
  <c r="BK139"/>
  <c r="J139"/>
  <c r="J140"/>
  <c r="BE140"/>
  <c r="J60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0"/>
  <c r="BH120"/>
  <c r="BG120"/>
  <c r="BF120"/>
  <c r="T120"/>
  <c r="R120"/>
  <c r="P120"/>
  <c r="BK120"/>
  <c r="J120"/>
  <c r="BE120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59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3"/>
  <c r="F34"/>
  <c i="1" r="BD54"/>
  <c i="4" r="BH83"/>
  <c r="F33"/>
  <c i="1" r="BC54"/>
  <c i="4" r="BG83"/>
  <c r="F32"/>
  <c i="1" r="BB54"/>
  <c i="4" r="BF83"/>
  <c r="J31"/>
  <c i="1" r="AW54"/>
  <c i="4" r="F31"/>
  <c i="1" r="BA54"/>
  <c i="4" r="T83"/>
  <c r="T82"/>
  <c r="T81"/>
  <c r="T80"/>
  <c r="R83"/>
  <c r="R82"/>
  <c r="R81"/>
  <c r="R80"/>
  <c r="P83"/>
  <c r="P82"/>
  <c r="P81"/>
  <c r="P80"/>
  <c i="1" r="AU54"/>
  <c i="4" r="BK83"/>
  <c r="BK82"/>
  <c r="J82"/>
  <c r="BK81"/>
  <c r="J81"/>
  <c r="BK80"/>
  <c r="J80"/>
  <c r="J56"/>
  <c r="J27"/>
  <c i="1" r="AG54"/>
  <c i="4" r="J83"/>
  <c r="BE83"/>
  <c r="J30"/>
  <c i="1" r="AV54"/>
  <c i="4" r="F30"/>
  <c i="1" r="AZ54"/>
  <c i="4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3"/>
  <c r="AX53"/>
  <c i="3" r="BI108"/>
  <c r="BH108"/>
  <c r="BG108"/>
  <c r="BF108"/>
  <c r="T108"/>
  <c r="T107"/>
  <c r="T106"/>
  <c r="R108"/>
  <c r="R107"/>
  <c r="R106"/>
  <c r="P108"/>
  <c r="P107"/>
  <c r="P106"/>
  <c r="BK108"/>
  <c r="BK107"/>
  <c r="J107"/>
  <c r="BK106"/>
  <c r="J106"/>
  <c r="J108"/>
  <c r="BE108"/>
  <c r="J62"/>
  <c r="J61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T94"/>
  <c r="R95"/>
  <c r="R94"/>
  <c r="P95"/>
  <c r="P94"/>
  <c r="BK95"/>
  <c r="BK94"/>
  <c r="J94"/>
  <c r="J95"/>
  <c r="BE95"/>
  <c r="J60"/>
  <c r="BI92"/>
  <c r="BH92"/>
  <c r="BG92"/>
  <c r="BF92"/>
  <c r="T92"/>
  <c r="T91"/>
  <c r="R92"/>
  <c r="R91"/>
  <c r="P92"/>
  <c r="P91"/>
  <c r="BK92"/>
  <c r="BK91"/>
  <c r="J91"/>
  <c r="J92"/>
  <c r="BE92"/>
  <c r="J59"/>
  <c r="BI88"/>
  <c r="BH88"/>
  <c r="BG88"/>
  <c r="BF88"/>
  <c r="T88"/>
  <c r="R88"/>
  <c r="P88"/>
  <c r="BK88"/>
  <c r="J88"/>
  <c r="BE88"/>
  <c r="BI85"/>
  <c r="F34"/>
  <c i="1" r="BD53"/>
  <c i="3" r="BH85"/>
  <c r="F33"/>
  <c i="1" r="BC53"/>
  <c i="3" r="BG85"/>
  <c r="F32"/>
  <c i="1" r="BB53"/>
  <c i="3" r="BF85"/>
  <c r="J31"/>
  <c i="1" r="AW53"/>
  <c i="3" r="F31"/>
  <c i="1" r="BA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E85"/>
  <c r="J30"/>
  <c i="1" r="AV53"/>
  <c i="3" r="F30"/>
  <c i="1" r="AZ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132"/>
  <c r="BH132"/>
  <c r="BG132"/>
  <c r="BF132"/>
  <c r="T132"/>
  <c r="T131"/>
  <c r="T130"/>
  <c r="R132"/>
  <c r="R131"/>
  <c r="R130"/>
  <c r="P132"/>
  <c r="P131"/>
  <c r="P130"/>
  <c r="BK132"/>
  <c r="BK131"/>
  <c r="J131"/>
  <c r="BK130"/>
  <c r="J130"/>
  <c r="J132"/>
  <c r="BE132"/>
  <c r="J64"/>
  <c r="J63"/>
  <c r="BI127"/>
  <c r="BH127"/>
  <c r="BG127"/>
  <c r="BF127"/>
  <c r="T127"/>
  <c r="T126"/>
  <c r="T125"/>
  <c r="R127"/>
  <c r="R126"/>
  <c r="R125"/>
  <c r="P127"/>
  <c r="P126"/>
  <c r="P125"/>
  <c r="BK127"/>
  <c r="BK126"/>
  <c r="J126"/>
  <c r="BK125"/>
  <c r="J125"/>
  <c r="J127"/>
  <c r="BE127"/>
  <c r="J62"/>
  <c r="J6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T111"/>
  <c r="R112"/>
  <c r="R111"/>
  <c r="P112"/>
  <c r="P111"/>
  <c r="BK112"/>
  <c r="BK111"/>
  <c r="J111"/>
  <c r="J112"/>
  <c r="BE112"/>
  <c r="J60"/>
  <c r="BI109"/>
  <c r="BH109"/>
  <c r="BG109"/>
  <c r="BF109"/>
  <c r="T109"/>
  <c r="R109"/>
  <c r="P109"/>
  <c r="BK109"/>
  <c r="J109"/>
  <c r="BE109"/>
  <c r="BI107"/>
  <c r="BH107"/>
  <c r="BG107"/>
  <c r="BF107"/>
  <c r="T107"/>
  <c r="T106"/>
  <c r="R107"/>
  <c r="R106"/>
  <c r="P107"/>
  <c r="P106"/>
  <c r="BK107"/>
  <c r="BK106"/>
  <c r="J106"/>
  <c r="J107"/>
  <c r="BE107"/>
  <c r="J59"/>
  <c r="BI104"/>
  <c r="BH104"/>
  <c r="BG104"/>
  <c r="BF104"/>
  <c r="T104"/>
  <c r="R104"/>
  <c r="P104"/>
  <c r="BK104"/>
  <c r="J104"/>
  <c r="BE104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7"/>
  <c r="F34"/>
  <c i="1" r="BD52"/>
  <c i="2" r="BH87"/>
  <c r="F33"/>
  <c i="1" r="BC52"/>
  <c i="2" r="BG87"/>
  <c r="F32"/>
  <c i="1" r="BB52"/>
  <c i="2" r="BF87"/>
  <c r="J31"/>
  <c i="1" r="AW52"/>
  <c i="2" r="F31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6"/>
  <c r="J27"/>
  <c i="1" r="AG52"/>
  <c i="2" r="J87"/>
  <c r="BE87"/>
  <c r="J30"/>
  <c i="1" r="AV52"/>
  <c i="2" r="F30"/>
  <c i="1" r="AZ52"/>
  <c i="2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<sst xmlns="http://schemas.openxmlformats.org/spreadsheetml/2006/main">
  <si>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</si>
  <si>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</si>
  <si>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</si>
  <si>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</si>
  <si>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</si>
  <si>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</si>
  <si>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</si>
  <si>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{5196a142-b5c4-4f29-9b95-be858ef61984}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</si>
  <si>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</si>
  <si>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</si>
  <si>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</si>
  <si>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</si>
  <si>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</si>
  <si>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</si>
  <si>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</si>
  <si>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</si>
  <si>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29092017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</si>
  <si>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</si>
  <si>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</si>
  <si>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Jince - sanace průsaků tělesem hráze a odbahnění nádrže</t>
  </si>
  <si>
    <t>KSO:</t>
  </si>
  <si>
    <t/>
  </si>
  <si>
    <t>CC-CZ:</t>
  </si>
  <si>
    <t>Místo:</t>
  </si>
  <si>
    <t>Jince</t>
  </si>
  <si>
    <t>Datum:</t>
  </si>
  <si>
    <t>29. 9. 2017</t>
  </si>
  <si>
    <t>Zadavatel:</t>
  </si>
  <si>
    <t>IČ:</t>
  </si>
  <si>
    <t>Povodí Vltavy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</si>
  <si>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</si>
  <si>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</si>
  <si>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</si>
  <si>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</si>
  <si>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</si>
  <si>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</si>
  <si>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</si>
  <si>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</si>
  <si>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</si>
  <si>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</si>
  <si>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</si>
  <si>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</si>
  <si>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</si>
  <si>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</si>
  <si>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</si>
  <si>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</si>
  <si>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</si>
  <si>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</si>
  <si>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</si>
  <si>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</si>
  <si>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</si>
  <si>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</si>
  <si>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</si>
  <si>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</si>
  <si>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</si>
  <si>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</si>
  <si>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</si>
  <si>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</si>
  <si>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</si>
  <si>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</si>
  <si>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</si>
  <si>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</si>
  <si>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</si>
  <si>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</si>
  <si>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</si>
  <si>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</si>
  <si>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</si>
  <si>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</si>
  <si>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</si>
  <si>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</si>
  <si>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</si>
  <si>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</si>
  <si>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</si>
  <si>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</si>
  <si>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</si>
  <si>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</si>
  <si>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</si>
  <si>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</si>
  <si>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Bourání</t>
  </si>
  <si>
    <t>STA</t>
  </si>
  <si>
    <t>1</t>
  </si>
  <si>
    <t>{225c41c6-b7c4-4de8-b38c-dae6deaf7c23}</t>
  </si>
  <si>
    <t>832</t>
  </si>
  <si>
    <t>2</t>
  </si>
  <si>
    <t>SO 02</t>
  </si>
  <si>
    <t>Návodní těsnění</t>
  </si>
  <si>
    <t>{0818c071-20ca-4b09-a83c-2e2942a5b6ba}</t>
  </si>
  <si>
    <t>SO 03</t>
  </si>
  <si>
    <t>Přelivná hrana</t>
  </si>
  <si>
    <t>{2f3ee571-bcaf-4e21-8f6b-f558dda32c48}</t>
  </si>
  <si>
    <t>SO 04</t>
  </si>
  <si>
    <t>Armaturní šachta</t>
  </si>
  <si>
    <t>{28000af7-2d82-42d4-8754-95c572129474}</t>
  </si>
  <si>
    <t>SO 05</t>
  </si>
  <si>
    <t>Lávka</t>
  </si>
  <si>
    <t>{231f4b7c-c4c9-4d9d-af02-8e9dc0fe9f5f}</t>
  </si>
  <si>
    <t>SO 06</t>
  </si>
  <si>
    <t>Odbahnění nádrže</t>
  </si>
  <si>
    <t>{e5c0dbcb-ed92-4a88-ac21-b0cb2b99feb5}</t>
  </si>
  <si>
    <t>SO 07</t>
  </si>
  <si>
    <t>Usazovací nádrž</t>
  </si>
  <si>
    <t>{e9c1af40-5557-402a-8d34-0d7e390eeb7f}</t>
  </si>
  <si>
    <t>SO</t>
  </si>
  <si>
    <t>VON</t>
  </si>
  <si>
    <t>{6f2ee1a3-fa2b-46d3-9007-d9cde8065035}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</si>
  <si>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</si>
  <si>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</si>
  <si>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</si>
  <si>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</si>
  <si>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</si>
  <si>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</si>
  <si>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</si>
  <si>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Bourání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</si>
  <si>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</si>
  <si>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</si>
  <si>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</si>
  <si>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</si>
  <si>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</si>
  <si>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</si>
  <si>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práce-bourání</t>
  </si>
  <si>
    <t xml:space="preserve">      99 - Přesun hmot</t>
  </si>
  <si>
    <t xml:space="preserve">    997 - Přesun sutě</t>
  </si>
  <si>
    <t>PSV - Práce a dodávky PSV</t>
  </si>
  <si>
    <t xml:space="preserve">    721 - Zdravotechnika - vnitřní kanalizace</t>
  </si>
  <si>
    <t>M - Práce a dodávky M</t>
  </si>
  <si>
    <t xml:space="preserve">    46-M - Zemní práce při extr.mont.pracích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</si>
  <si>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</si>
  <si>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</si>
  <si>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</si>
  <si>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</si>
  <si>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</si>
  <si>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</si>
  <si>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</si>
  <si>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</si>
  <si>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</si>
  <si>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</si>
  <si>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</si>
  <si>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</si>
  <si>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</si>
  <si>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</si>
  <si>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</si>
  <si>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</si>
  <si>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</si>
  <si>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</si>
  <si>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práce-bourání</t>
  </si>
  <si>
    <t>K</t>
  </si>
  <si>
    <t>944111811</t>
  </si>
  <si>
    <t>Demontáž ochranného zábradlí trubkového na vnějších volných stranách objektů odkloněného od svislice do 15 st.</t>
  </si>
  <si>
    <t>m</t>
  </si>
  <si>
    <t>CS ÚRS 2017 02</t>
  </si>
  <si>
    <t>4</t>
  </si>
  <si>
    <t>-850826405</t>
  </si>
  <si>
    <t>P</t>
  </si>
  <si>
    <t>Poznámka k položce:
skrácení zábradlí a lávky na požerák</t>
  </si>
  <si>
    <t>VV</t>
  </si>
  <si>
    <t>"na armaturní šachtě"</t>
  </si>
  <si>
    <t>11</t>
  </si>
  <si>
    <t>961065423</t>
  </si>
  <si>
    <t>Bourání mostních konstrukcí základů mostovek ze dřeva tvrdého z prken nebo fošen</t>
  </si>
  <si>
    <t>m3</t>
  </si>
  <si>
    <t>-1516922480</t>
  </si>
  <si>
    <t>0,8*14,7*0,05</t>
  </si>
  <si>
    <t>3</t>
  </si>
  <si>
    <t>966071111</t>
  </si>
  <si>
    <t>Demontáž ocelových konstrukcí profilů hmotnosti do 13 kg/m, hmotnosti konstrukce do 5 t</t>
  </si>
  <si>
    <t>t</t>
  </si>
  <si>
    <t>-580959276</t>
  </si>
  <si>
    <t>Poznámka k položce:
demontáž ocelové lávky včetně zábradlí</t>
  </si>
  <si>
    <t>(14,7*4*4+24*1,2*4+14,7*2*25,3+4*10,6*0,8+5*1*10,6)/1000</t>
  </si>
  <si>
    <t>981511114</t>
  </si>
  <si>
    <t>Demolice konstrukcí objektů postupným rozebíráním konstrukcí ze železobetonu</t>
  </si>
  <si>
    <t>1216564664</t>
  </si>
  <si>
    <t>"hrana"</t>
  </si>
  <si>
    <t>0,65*(9,2+9,2+7,25+2,15)</t>
  </si>
  <si>
    <t>"okno"</t>
  </si>
  <si>
    <t>1,93*1*1,12</t>
  </si>
  <si>
    <t>"šachta"</t>
  </si>
  <si>
    <t>3,8*3,3*0,15+0,5*3,8*0,05*2+3,3*0,5*0,05+3,3*1*0,05</t>
  </si>
  <si>
    <t>Součet</t>
  </si>
  <si>
    <t>5</t>
  </si>
  <si>
    <t>981511116</t>
  </si>
  <si>
    <t>Demolice konstrukcí objektů postupným rozebíráním konstrukcí z betonu prostého</t>
  </si>
  <si>
    <t>-1667555728</t>
  </si>
  <si>
    <t>(19,5*25*0,15)-(8,97*9,11*0,15)-(2,3*2,95*0,15)</t>
  </si>
  <si>
    <t>99</t>
  </si>
  <si>
    <t>Přesun hmot</t>
  </si>
  <si>
    <t>6</t>
  </si>
  <si>
    <t>997006512</t>
  </si>
  <si>
    <t>Vodorovná doprava suti na skládku s naložením na dopravní prostředek a složením přes 100 m do 1 km</t>
  </si>
  <si>
    <t>-818568562</t>
  </si>
  <si>
    <t>Poznámka k položce:
část vytěženého materiálu bude použita při stavbě a na návodní opevnění</t>
  </si>
  <si>
    <t>7</t>
  </si>
  <si>
    <t>997006519</t>
  </si>
  <si>
    <t>Vodorovná doprava suti na skládku s naložením na dopravní prostředek a složením Příplatek k ceně za každý další i započatý 1 km</t>
  </si>
  <si>
    <t>-1912428401</t>
  </si>
  <si>
    <t>188,056*19 "Přepočtené koeficientem množství</t>
  </si>
  <si>
    <t>997</t>
  </si>
  <si>
    <t>Přesun sutě</t>
  </si>
  <si>
    <t>8</t>
  </si>
  <si>
    <t>997013801</t>
  </si>
  <si>
    <t>Poplatek za uložení stavebního odpadu na skládce (skládkovné) betonového</t>
  </si>
  <si>
    <t>-1932948109</t>
  </si>
  <si>
    <t>131,67</t>
  </si>
  <si>
    <t>997013802</t>
  </si>
  <si>
    <t>Poplatek za uložení stavebního odpadu na skládce (skládkovné) železobetonového</t>
  </si>
  <si>
    <t>-1564365913</t>
  </si>
  <si>
    <t>54,348</t>
  </si>
  <si>
    <t>10</t>
  </si>
  <si>
    <t>997013811</t>
  </si>
  <si>
    <t>Poplatek za uložení stavebního odpadu na skládce (skládkovné) dřevěného</t>
  </si>
  <si>
    <t>-346317732</t>
  </si>
  <si>
    <t>0,475</t>
  </si>
  <si>
    <t>997013813</t>
  </si>
  <si>
    <t>Poplatek za uložení stavebního odpadu na skládce (skládkovné) z plastických hmot</t>
  </si>
  <si>
    <t>-1212430822</t>
  </si>
  <si>
    <t>12</t>
  </si>
  <si>
    <t>99732190r</t>
  </si>
  <si>
    <t>1388479120</t>
  </si>
  <si>
    <t>"demontované zábradlí na objektu"</t>
  </si>
  <si>
    <t>0,1224</t>
  </si>
  <si>
    <t>"lávka včetně zábradlí"</t>
  </si>
  <si>
    <t>1,18112</t>
  </si>
  <si>
    <t>PSV</t>
  </si>
  <si>
    <t>Práce a dodávky PSV</t>
  </si>
  <si>
    <t>721</t>
  </si>
  <si>
    <t>Zdravotechnika - vnitřní kanalizace</t>
  </si>
  <si>
    <t>13</t>
  </si>
  <si>
    <t>721171803</t>
  </si>
  <si>
    <t>Demontáž potrubí z novodurových trub odpadních nebo připojovacích do D 75</t>
  </si>
  <si>
    <t>16</t>
  </si>
  <si>
    <t>1399863500</t>
  </si>
  <si>
    <t>Poznámka k položce:
odstranění perforovaného potrubí</t>
  </si>
  <si>
    <t>5*6</t>
  </si>
  <si>
    <t>M</t>
  </si>
  <si>
    <t>Práce a dodávky M</t>
  </si>
  <si>
    <t>46-M</t>
  </si>
  <si>
    <t>Zemní práce při extr.mont.pracích</t>
  </si>
  <si>
    <t>14</t>
  </si>
  <si>
    <t>113311171</t>
  </si>
  <si>
    <t>Odstranění geosyntetik s uložením na vzdálenost do 20 m nebo naložením na dopravní prostředek geotextilie</t>
  </si>
  <si>
    <t>m2</t>
  </si>
  <si>
    <t>1329020359</t>
  </si>
  <si>
    <t>Poznámka k položce:
odstranění těsnící vrstvy složené z geotextilií a PVC fólie ve třech vrstvách</t>
  </si>
  <si>
    <t>(487,5-81,7-6,78)</t>
  </si>
  <si>
    <t>SO 02 - Návodní těsnění</t>
  </si>
  <si>
    <t xml:space="preserve">    2 - Zakládání</t>
  </si>
  <si>
    <t xml:space="preserve">    3 - Svislé a kompletní konstrukce</t>
  </si>
  <si>
    <t xml:space="preserve">    4 - Vodorovné konstrukce</t>
  </si>
  <si>
    <t>Zakládání</t>
  </si>
  <si>
    <t>213141132</t>
  </si>
  <si>
    <t>Zřízení vrstvy z geotextilie filtrační, separační, odvodňovací, ochranné, výztužné nebo protierozní ve sklonu přes 1:2 do 1:1, šířky přes 3 do 6 m</t>
  </si>
  <si>
    <t>53510338</t>
  </si>
  <si>
    <t>Poznámka k položce:
včetně kotev a uchycení spodní vrstvy geotextilie 2 ks na m2 a zejištění horní vrstvy geotextilie na povrchu těsnící fólie</t>
  </si>
  <si>
    <t>(10*19,5+4,5*19,1+19,1*5+10*6,5)*2</t>
  </si>
  <si>
    <t>693110130</t>
  </si>
  <si>
    <t>geotextilie tkaná polyesterová 470 g/m2</t>
  </si>
  <si>
    <t>1549259248</t>
  </si>
  <si>
    <t>882,9*1,15 "Přepočtené koeficientem množství</t>
  </si>
  <si>
    <t>Svislé a kompletní konstrukce</t>
  </si>
  <si>
    <t>321311115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</si>
  <si>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</si>
  <si>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-1808912679</t>
  </si>
  <si>
    <t>0,15*10*19,5+4,5*19,1*0,15+5*19,1*0,15+10*6,5*0,15</t>
  </si>
  <si>
    <t>Vodorovné konstrukce</t>
  </si>
  <si>
    <t>R01</t>
  </si>
  <si>
    <t>Zřízení břehového opevnění sklonu do 1:1 těsnící fólií z umělých hmot včetně kotvícího materiálu</t>
  </si>
  <si>
    <t>-1742147459</t>
  </si>
  <si>
    <t>Poznámka k položce:
včetně nakotvení k objektu vruty, svaření a napojení na stávající opevnění</t>
  </si>
  <si>
    <t>10*19,5+4,5*19,1+19,1*5+10*6,5</t>
  </si>
  <si>
    <t>R02</t>
  </si>
  <si>
    <t>geomembrány hydroizolační hladké PE HD /tl. 3,0 mm/</t>
  </si>
  <si>
    <t>-200430495</t>
  </si>
  <si>
    <t>441,45*1,05 "Přepočtené koeficientem množství</t>
  </si>
  <si>
    <t>R03</t>
  </si>
  <si>
    <t>ochranná lišta z nerezové oceli tl. 0,5 mm, délky 140 mm</t>
  </si>
  <si>
    <t>-270963384</t>
  </si>
  <si>
    <t>Poznámka k položce:
ochranná lišta přichycení fólie k objektu</t>
  </si>
  <si>
    <t>(12,5+12,5+10+3,3+3,5+7,1)*0,14</t>
  </si>
  <si>
    <t>R04</t>
  </si>
  <si>
    <t xml:space="preserve">kotvící lišta z nerezové oceli délky 50 mm,  tl. 2,0 mm</t>
  </si>
  <si>
    <t>997776403</t>
  </si>
  <si>
    <t>48,9*0,05</t>
  </si>
  <si>
    <t>998332011</t>
  </si>
  <si>
    <t>Přesun hmot pro úpravy vodních toků a kanály</t>
  </si>
  <si>
    <t>1509552672</t>
  </si>
  <si>
    <t>SO 03 - Přelivná hrana</t>
  </si>
  <si>
    <t>321311116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</si>
  <si>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</si>
  <si>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1209622350</t>
  </si>
  <si>
    <t>Poznámka k položce:
specifikace betonu XF 3</t>
  </si>
  <si>
    <t>0,65*31,5+1*(0,18+1,2)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</si>
  <si>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</si>
  <si>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</si>
  <si>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232627696</t>
  </si>
  <si>
    <t>2,1*(9,2+9,2+7,3+2,15)+2,8*(0,18+1,2)+1*2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</si>
  <si>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</si>
  <si>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</si>
  <si>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537596993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</si>
  <si>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</si>
  <si>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</si>
  <si>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-471634995</t>
  </si>
  <si>
    <t>Poznámka k položce:
KARI sítě 100x100x8 ocel 10 505 (B 500A)</t>
  </si>
  <si>
    <t>0,0172</t>
  </si>
  <si>
    <t>931992121</t>
  </si>
  <si>
    <t>Výplň dilatačních spár z polystyrenu extrudovaného, tloušťky 20 mm</t>
  </si>
  <si>
    <t>-834118642</t>
  </si>
  <si>
    <t>4*0,75*1,5</t>
  </si>
  <si>
    <t>931994101</t>
  </si>
  <si>
    <t>Těsnění spáry betonové konstrukce pásy, profily, tmely těsnicím pásem povrchovým, spáry pracovní</t>
  </si>
  <si>
    <t>952547384</t>
  </si>
  <si>
    <t>29,5+31,5+1,5+1,5+1+1</t>
  </si>
  <si>
    <t>931994142</t>
  </si>
  <si>
    <t>Těsnění spáry betonové konstrukce pásy, profily, tmely tmelem polyuretanovým spáry dilatační do 4,0 cm2</t>
  </si>
  <si>
    <t>-215527187</t>
  </si>
  <si>
    <t>(2*0,75+1,5)*4</t>
  </si>
  <si>
    <t>934956123</t>
  </si>
  <si>
    <t>Hradítka z dubového dřeva tl 40 mm</t>
  </si>
  <si>
    <t>1963446241</t>
  </si>
  <si>
    <t>1,1*1*0,04</t>
  </si>
  <si>
    <t>949101112</t>
  </si>
  <si>
    <t>Lešení pomocné pracovní pro objekty pozemních staveb pro zatížení do 150 kg/m2, o výšce lešeňové podlahy přes 1,9 do 3,5 m</t>
  </si>
  <si>
    <t>-1922917109</t>
  </si>
  <si>
    <t>Poznámka k položce:
lešení do výšky 7 m</t>
  </si>
  <si>
    <t>(9,2+9,2+7,3+7,3)*1*2</t>
  </si>
  <si>
    <t>66*2 "Přepočtené koeficientem množství</t>
  </si>
  <si>
    <t>953943121</t>
  </si>
  <si>
    <t>Osazování drobných kovových předmětů výrobků ostatních jinde neuvedených do betonu se zajištěním polohy k bednění či k výztuži před zabetonováním hmotnosti do 1 kg/kus</t>
  </si>
  <si>
    <t>kus</t>
  </si>
  <si>
    <t>64</t>
  </si>
  <si>
    <t>-406207704</t>
  </si>
  <si>
    <t>185+6+6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</si>
  <si>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</si>
  <si>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</si>
  <si>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912072024</t>
  </si>
  <si>
    <t>130108100</t>
  </si>
  <si>
    <t>ocel profilová UPN, v jakosti 11 375, h=50 mm</t>
  </si>
  <si>
    <t>-694216958</t>
  </si>
  <si>
    <t>Poznámka k položce:
Hmotnost: 5,59 kg/m</t>
  </si>
  <si>
    <t>(2*1+4*1)*7,09/1000</t>
  </si>
  <si>
    <t>130100120</t>
  </si>
  <si>
    <t>tyč ocelová kruhová, v jakosti 11 375 D 12 mm</t>
  </si>
  <si>
    <t>256</t>
  </si>
  <si>
    <t>-840818803</t>
  </si>
  <si>
    <t>Poznámka k položce:
Hmotnost: 0,93 kg/m</t>
  </si>
  <si>
    <t>"trny"</t>
  </si>
  <si>
    <t>0,45*6*0,93/1000</t>
  </si>
  <si>
    <t>"výztuž"</t>
  </si>
  <si>
    <t>832,54*0,93/1000</t>
  </si>
  <si>
    <t>130100140</t>
  </si>
  <si>
    <t>tyč ocelová kruhová, v jakosti 11 375 D 16 mm</t>
  </si>
  <si>
    <t>-1628600673</t>
  </si>
  <si>
    <t>Poznámka k položce:
Hmotnost: 1,72 kg/m</t>
  </si>
  <si>
    <t>(6*0,3*1,72+185*0,5*1,72)/1000</t>
  </si>
  <si>
    <t>661,15*1,72/1000</t>
  </si>
  <si>
    <t>130100110</t>
  </si>
  <si>
    <t>tyč ocelová kruhová, v jakosti 11 375 D 10 mm</t>
  </si>
  <si>
    <t>1676073780</t>
  </si>
  <si>
    <t>Poznámka k položce:
Hmotnost: 0,62 kg/m</t>
  </si>
  <si>
    <t>0,62*12,16/1000</t>
  </si>
  <si>
    <t>953961113</t>
  </si>
  <si>
    <t>Kotvy chemické s vyvrtáním otvoru do betonu, železobetonu nebo tvrdého kamene tmel, velikost M 12, hloubka 110 mm</t>
  </si>
  <si>
    <t>-558409090</t>
  </si>
  <si>
    <t>Poznámka k položce:
včetně nařezání trnů</t>
  </si>
  <si>
    <t>17</t>
  </si>
  <si>
    <t>953961114</t>
  </si>
  <si>
    <t>Kotvy chemické s vyvrtáním otvoru do betonu, železobetonu nebo tvrdého kamene tmel, velikost M 16, hloubka 125 mm</t>
  </si>
  <si>
    <t>925513873</t>
  </si>
  <si>
    <t>185+6</t>
  </si>
  <si>
    <t>18</t>
  </si>
  <si>
    <t>985131111</t>
  </si>
  <si>
    <t>Očištění ploch stěn, rubu kleneb a podlah tlakovou vodou</t>
  </si>
  <si>
    <t>862454740</t>
  </si>
  <si>
    <t>Poznámka k položce:
viz výkres D.1.2.2.2 - D.1.2.2.4</t>
  </si>
  <si>
    <t>9,2*4*7+7,3*2*1+7,3*7</t>
  </si>
  <si>
    <t>19</t>
  </si>
  <si>
    <t>Přesun hmot pro úpravy vodních toků a kanály, hráze rybníků apod. dopravní vzdálenost do 500 m</t>
  </si>
  <si>
    <t>-998173425</t>
  </si>
  <si>
    <t>Poznámka k položce:
přeprava materiálu + zemina ze zemníku</t>
  </si>
  <si>
    <t>SO 04 - Armaturní šachta</t>
  </si>
  <si>
    <t xml:space="preserve">    767 - Konstrukce zámečnické</t>
  </si>
  <si>
    <t>-216428233</t>
  </si>
  <si>
    <t>3,8*3,3*0,18+3,3*1*0,07+3,3*0,5*0,07+2,3*0,5*0,07*2-0,6*0,6*0,18</t>
  </si>
  <si>
    <t>2006217546</t>
  </si>
  <si>
    <t>2*2+0,25*2*3,8+0,25*2*3,3+0,6*0,18*4</t>
  </si>
  <si>
    <t>-235238575</t>
  </si>
  <si>
    <t>-289699768</t>
  </si>
  <si>
    <t>0,0494</t>
  </si>
  <si>
    <t>557501539</t>
  </si>
  <si>
    <t>0,93*137,18/1000</t>
  </si>
  <si>
    <t>448687126</t>
  </si>
  <si>
    <t>0,62*170,59/1000</t>
  </si>
  <si>
    <t>130100100</t>
  </si>
  <si>
    <t>tyč ocelová kruhová, v jakosti 11 375 D 8 mm</t>
  </si>
  <si>
    <t>-481590311</t>
  </si>
  <si>
    <t>Poznámka k položce:
Hmotnost: 0,42 kg/m</t>
  </si>
  <si>
    <t>0,42*168,62/1000</t>
  </si>
  <si>
    <t>348942131</t>
  </si>
  <si>
    <t>Zábradlí ocelové přímé nebo v oblouku výšky 1,1 m ze sloupků z trubek s osazením do bloků z betonu prostého rozměru 200x200x500 mm ze dvou vodorovných trubek průměru 51 mm</t>
  </si>
  <si>
    <t>-1023599549</t>
  </si>
  <si>
    <t>Poznámka k položce:
materiál specifikovaný v PD, osazení na vrch objektu</t>
  </si>
  <si>
    <t>11,2+9,9</t>
  </si>
  <si>
    <t>Oprava nerezových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</si>
  <si>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kg</t>
  </si>
  <si>
    <t>1206783144</t>
  </si>
  <si>
    <t>Poznámka k položce:
včetně spojovacích a kotvících materiálů</t>
  </si>
  <si>
    <t>"koš"</t>
  </si>
  <si>
    <t>300</t>
  </si>
  <si>
    <t>"podpory podesty"</t>
  </si>
  <si>
    <t>2*10,6*8,9/7,85+7,39*8,9/7,85</t>
  </si>
  <si>
    <t>nerezocel profilová UPN, h=100 mm</t>
  </si>
  <si>
    <t>-1815690473</t>
  </si>
  <si>
    <t xml:space="preserve">nerezocel pásová 20 x 3  mm</t>
  </si>
  <si>
    <t>-324725</t>
  </si>
  <si>
    <t>38,5</t>
  </si>
  <si>
    <t>úhelník nerezocelový rovnostranný, 70 x 70 x 7 mm</t>
  </si>
  <si>
    <t>-1658164993</t>
  </si>
  <si>
    <t>R05</t>
  </si>
  <si>
    <t>dodávka a montáž vodočetné latě, včetně zaměření</t>
  </si>
  <si>
    <t>-1653634858</t>
  </si>
  <si>
    <t>Poznámka k položce:
včetně dřevěné fošny a spojovacích materiálů</t>
  </si>
  <si>
    <t>8,5</t>
  </si>
  <si>
    <t>-1857302887</t>
  </si>
  <si>
    <t>Poznámka k položce:
lešení do výšky 3 m</t>
  </si>
  <si>
    <t>2*2*0,8</t>
  </si>
  <si>
    <t>-1675767257</t>
  </si>
  <si>
    <t>767</t>
  </si>
  <si>
    <t>Konstrukce zámečnické</t>
  </si>
  <si>
    <t>767834101</t>
  </si>
  <si>
    <t>Montáž žebříků Příplatek k cenám za montáž ochranného koše, připevněného šroubováním</t>
  </si>
  <si>
    <t>-866824090</t>
  </si>
  <si>
    <t>R06</t>
  </si>
  <si>
    <t>Montáž nerezového pororoštu 1000x1000x50</t>
  </si>
  <si>
    <t>ks</t>
  </si>
  <si>
    <t>255903537</t>
  </si>
  <si>
    <t>Poznámka k položce:
včetně materiálu a spojovacích prvků</t>
  </si>
  <si>
    <t>R07</t>
  </si>
  <si>
    <t>Montáž a výroba ostatních atypických zámečnických konstrukcí hmotnosti přes 10 do 20 kg</t>
  </si>
  <si>
    <t>-1974522153</t>
  </si>
  <si>
    <t>Poznámka k položce:
táhloprůměru 40 mm délky 2m</t>
  </si>
  <si>
    <t>R08</t>
  </si>
  <si>
    <t>Montáž ostatních atypických zámečnických konstrukcí hmotnosti přes 20 do 50 kg</t>
  </si>
  <si>
    <t>-488171448</t>
  </si>
  <si>
    <t>Poznámka k položce:
táhloprůměru 50 mm délky 4,2 m</t>
  </si>
  <si>
    <t>20</t>
  </si>
  <si>
    <t>R09</t>
  </si>
  <si>
    <t>Montáž a výroba ostatních atypických zámečnických konstrukcí hmotnosti přes 50 do 100 kg</t>
  </si>
  <si>
    <t>64212738</t>
  </si>
  <si>
    <t>Poznámka k položce:
táhlo průměru 40 mm délky 9,0 m</t>
  </si>
  <si>
    <t>130100210</t>
  </si>
  <si>
    <t>tyč ocelová kruhová, v jakosti 11 375 D 40 mm</t>
  </si>
  <si>
    <t>32</t>
  </si>
  <si>
    <t>-2080710458</t>
  </si>
  <si>
    <t>Poznámka k položce:
Hmotnost: 9,87 kg/m</t>
  </si>
  <si>
    <t>9,87*(2+11)/1000</t>
  </si>
  <si>
    <t>22</t>
  </si>
  <si>
    <t>130100220</t>
  </si>
  <si>
    <t>tyč ocelová kruhová, v jakosti 11 375 D 70 mm</t>
  </si>
  <si>
    <t>2046412449</t>
  </si>
  <si>
    <t>Poznámka k položce:
Hmotnost: 30,21 kg/m</t>
  </si>
  <si>
    <t>30,21*4,2/1000</t>
  </si>
  <si>
    <t>23</t>
  </si>
  <si>
    <t>998767101</t>
  </si>
  <si>
    <t>Přesun hmot pro zámečnické konstrukce stanovený z hmotnosti přesunovaného materiálu vodorovná dopravní vzdálenost do 50 m v objektech výšky do 6 m</t>
  </si>
  <si>
    <t>-349749622</t>
  </si>
  <si>
    <t>0,127+0,128+0,2+0,032+0,308+0,024</t>
  </si>
  <si>
    <t>SO 05 - Lávka</t>
  </si>
  <si>
    <t xml:space="preserve">    789 - Povrchové úpravy ocelových konstrukcí a technologických zařízení</t>
  </si>
  <si>
    <t>Zábradlí ocelové přímé nebo v oblouku výšky 1,1 m ze sloupků z trubek a ze dvou vodorovných trubek průměru 51 mm</t>
  </si>
  <si>
    <t>417894785</t>
  </si>
  <si>
    <t>Poznámka k položce:
materiál specifikovaný v PD, osazení na vrch lávky navařením nebo sešroubováním</t>
  </si>
  <si>
    <t>29,4</t>
  </si>
  <si>
    <t>953946133</t>
  </si>
  <si>
    <t>Montáž atypických ocelových konstrukcí profilů hmotnosti přes 30 kg/m, hmotnosti konstrukce přes 2,5 do 5 t</t>
  </si>
  <si>
    <t>-144291260</t>
  </si>
  <si>
    <t>0,932+2,499+0,07+0,078</t>
  </si>
  <si>
    <t>-998574080</t>
  </si>
  <si>
    <t>767995117</t>
  </si>
  <si>
    <t>Montáž ostatních atypických zámečnických konstrukcí hmotnosti přes 250 do 500 kg</t>
  </si>
  <si>
    <t>-1458087057</t>
  </si>
  <si>
    <t>Poznámka k položce:
výroba lávky včetně spojovacích materiálů</t>
  </si>
  <si>
    <t>998767192</t>
  </si>
  <si>
    <t>Přesun hmot pro zámečnické konstrukce stanovený z hmotnosti přesunovaného materiálu Příplatek k cenám za zvětšený přesun přes vymezenou největší dopravní vzdálenost do 100 m</t>
  </si>
  <si>
    <t>1422664041</t>
  </si>
  <si>
    <t>130109840</t>
  </si>
  <si>
    <t>ocel profilová HE-B, v jakosti 11 375, h=240 mm</t>
  </si>
  <si>
    <t>1046979245</t>
  </si>
  <si>
    <t>Poznámka k položce:
Hmotnost: 85,00 kg/m</t>
  </si>
  <si>
    <t>6*4,9*85/1000</t>
  </si>
  <si>
    <t>130109700</t>
  </si>
  <si>
    <t>ocel profilová HE-B, v jakosti 11 375, h=100 mm</t>
  </si>
  <si>
    <t>1955440424</t>
  </si>
  <si>
    <t>Poznámka k položce:
Hmotnost: 20,90 kg/m</t>
  </si>
  <si>
    <t>20,9*6*0,56/1000</t>
  </si>
  <si>
    <t>130105060</t>
  </si>
  <si>
    <t>úhelník ocelový nerovnostranný, v jakosti 11 375, 50 x 30 x 4 mm</t>
  </si>
  <si>
    <t>-1482379359</t>
  </si>
  <si>
    <t>Poznámka k položce:
Hmotnost: 2,51 kg/m</t>
  </si>
  <si>
    <t>(0,8*2+14,7+14,7)*2,51/1000</t>
  </si>
  <si>
    <t>Montáž pozinkového pororoštu</t>
  </si>
  <si>
    <t>2021835402</t>
  </si>
  <si>
    <t>789</t>
  </si>
  <si>
    <t>Povrchové úpravy ocelových konstrukcí a technologických zařízení</t>
  </si>
  <si>
    <t>789123152</t>
  </si>
  <si>
    <t>Úpravy povrchů pod nátěry ocelových konstrukcí třídy III odstranění rzi a nečistot pomocí ručního nářadí stupeň přípravy St 2, stupeň zrezivění C</t>
  </si>
  <si>
    <t>1649792353</t>
  </si>
  <si>
    <t>6*0,24*6*4,9+6*0,1*6*0,56+2*(0,05+0,03)*(0,8*2+14,7+14,7)+932/3,1*2*3,14*0,051/2</t>
  </si>
  <si>
    <t>789123161</t>
  </si>
  <si>
    <t>Úpravy povrchů pod nátěry ocelových konstrukcí třídy III odstranění rzi a nečistot tlakovou vodou do 150 bar, stupeň zrezivění B, C, D</t>
  </si>
  <si>
    <t>CS ÚRS 2016 02</t>
  </si>
  <si>
    <t>201379090</t>
  </si>
  <si>
    <t>789123220</t>
  </si>
  <si>
    <t>Úpravy povrchů pod nátěry ocelových konstrukcí třídy III očištění oprášením</t>
  </si>
  <si>
    <t>-1779740644</t>
  </si>
  <si>
    <t>789123240</t>
  </si>
  <si>
    <t>Úpravy povrchů pod nátěry ocelových konstrukcí třídy III očištění odmaštěním</t>
  </si>
  <si>
    <t>1191862588</t>
  </si>
  <si>
    <t>789421131</t>
  </si>
  <si>
    <t>Žárové stříkání ocelových konstrukcí vyjma ocelových konstrukcí uzavřených nádob hliníkem, tloušťky 120 μm, třídy I (1,104 kg Al/m2)</t>
  </si>
  <si>
    <t>1470996342</t>
  </si>
  <si>
    <t>SO 06 - Odbahnění nádrže</t>
  </si>
  <si>
    <t xml:space="preserve">    1 - Zemní práce</t>
  </si>
  <si>
    <t xml:space="preserve">    9 - Ostatní konstrukce a práce, bourání</t>
  </si>
  <si>
    <t>Zemní práce</t>
  </si>
  <si>
    <t>122703601</t>
  </si>
  <si>
    <t>Odstranění nánosů z vypuštěných vodních nádrží nebo rybníků s uložením do hromad na vzdálenost do 20 m ve výkopišti při únosnosti dna přes 15 kPa do 40 kPa</t>
  </si>
  <si>
    <t>-951619438</t>
  </si>
  <si>
    <t>122703602</t>
  </si>
  <si>
    <t>Odstranění nánosů z vypuštěných vodních nádrží nebo rybníků s uložením do hromad na vzdálenost do 20 m ve výkopišti při únosnosti dna přes 40 kPa do 60 kPa</t>
  </si>
  <si>
    <t>-767825801</t>
  </si>
  <si>
    <t>122703603</t>
  </si>
  <si>
    <t>Odstranění nánosů z vypuštěných vodních nádrží nebo rybníků s uložením do hromad na vzdálenost do 20 m ve výkopišti při únosnosti dna přes 60 kPa</t>
  </si>
  <si>
    <t>892577700</t>
  </si>
  <si>
    <t>125703302</t>
  </si>
  <si>
    <t>Čištění melioračních kanálů s úpravou svahu do výšky naplavené vrstvy tloušťky naplavené vrstvy do 250 mm, se dnem zpevněným lomovým kamenem</t>
  </si>
  <si>
    <t>-2040481581</t>
  </si>
  <si>
    <t>162253101</t>
  </si>
  <si>
    <t>Vodorovné přemístění nánosu z vodních nádrží nebo rybníků s vyklopením a hrubým urovnáním skládky při únosnosti dna přes 40 kPa, na vzdálenost přes 20 do 60 m</t>
  </si>
  <si>
    <t>1427555616</t>
  </si>
  <si>
    <t>162253102</t>
  </si>
  <si>
    <t>Vodorovné přemístění nánosu z vodních nádrží nebo rybníků s vyklopením a hrubým urovnáním skládky při únosnosti dna přes 15 do 40 kPa, na vzdálenost přes 20 do 40 m</t>
  </si>
  <si>
    <t>1819320725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</si>
  <si>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</si>
  <si>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</si>
  <si>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-2043387755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</si>
  <si>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</si>
  <si>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</si>
  <si>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-1694266993</t>
  </si>
  <si>
    <t>890</t>
  </si>
  <si>
    <t>890*10 "Přepočtené koeficientem množství</t>
  </si>
  <si>
    <t>171201201</t>
  </si>
  <si>
    <t>Uložení sypaniny na skládky</t>
  </si>
  <si>
    <t>-152192308</t>
  </si>
  <si>
    <t>Poznámka k položce:
uložení sedimentu</t>
  </si>
  <si>
    <t>171201211</t>
  </si>
  <si>
    <t>Uložení sypaniny poplatek za uložení sypaniny na skládce (skládkovné)</t>
  </si>
  <si>
    <t>-1150756985</t>
  </si>
  <si>
    <t>890*1,5</t>
  </si>
  <si>
    <t>Ostatní konstrukce a práce, bourání</t>
  </si>
  <si>
    <t>510537035</t>
  </si>
  <si>
    <t>460650141</t>
  </si>
  <si>
    <t>Vozovky a chodníky zřízení provizorní příjezdové komunikace z panelů silničních včetně úpravy podkladní pláně se štěrkovým ložem</t>
  </si>
  <si>
    <t>-2076880383</t>
  </si>
  <si>
    <t>Poznámka k položce:
pro úpravu pláně může být použit stavební recyklát</t>
  </si>
  <si>
    <t xml:space="preserve">prefabrikáty silniční betonové a železobetonové panely silniční IZD  1/10         299 x 119 x 21,5</t>
  </si>
  <si>
    <t>128</t>
  </si>
  <si>
    <t>545330572</t>
  </si>
  <si>
    <t>Poznámka k položce:
panely v majetku zhotovitele</t>
  </si>
  <si>
    <t>SO 07 - Usazovací nádrž</t>
  </si>
  <si>
    <t>-845712835</t>
  </si>
  <si>
    <t>603806726</t>
  </si>
  <si>
    <t>-676624899</t>
  </si>
  <si>
    <t>-290484198</t>
  </si>
  <si>
    <t>44</t>
  </si>
  <si>
    <t>44*10 "Přepočtené koeficientem množství</t>
  </si>
  <si>
    <t>543589662</t>
  </si>
  <si>
    <t>1474398832</t>
  </si>
  <si>
    <t>44*1,5</t>
  </si>
  <si>
    <t>SO - VON</t>
  </si>
  <si>
    <t>VRN - Vedlejší a ostatní rozpočtové náklady</t>
  </si>
  <si>
    <t>VRN</t>
  </si>
  <si>
    <t>Vedlejší a ostatní rozpočtové náklady</t>
  </si>
  <si>
    <t>R1</t>
  </si>
  <si>
    <t>Zařízení staveniště vybavení staveniště náklady na stavební buňky</t>
  </si>
  <si>
    <t>Kč</t>
  </si>
  <si>
    <t>1024</t>
  </si>
  <si>
    <t>-815966367</t>
  </si>
  <si>
    <t>R2</t>
  </si>
  <si>
    <t>Zařízení staveniště zabezpečení staveniště energie pro zařízení staveniště</t>
  </si>
  <si>
    <t>-1710341283</t>
  </si>
  <si>
    <t>R3</t>
  </si>
  <si>
    <t>Vytýčení stavby (případně pozemků nebo provedení jiných geodetických prací) odborně způsobilou osobou v oboru zeměměřičství</t>
  </si>
  <si>
    <t>-650961938</t>
  </si>
  <si>
    <t>R4</t>
  </si>
  <si>
    <t>Zajištění umístění štítku o povolení stavby a stejnopisu oznámení o zahájení prací oblastnímu inspektorátu práce na viditelném místě u vstupu na staveniště</t>
  </si>
  <si>
    <t>-1786967484</t>
  </si>
  <si>
    <t>R5</t>
  </si>
  <si>
    <t>Provedení opatření vyplývajících z povodňového a havarijního plánu</t>
  </si>
  <si>
    <t>-1452051782</t>
  </si>
  <si>
    <t>R6</t>
  </si>
  <si>
    <t>Provedení opatření při výstavbě vyplývajících z plánu BOZP</t>
  </si>
  <si>
    <t>1387091348</t>
  </si>
  <si>
    <t>R7</t>
  </si>
  <si>
    <t>Zařízení staveniště zrušení zařízení staveniště rozebrání, bourání a odvoz</t>
  </si>
  <si>
    <t>-513222730</t>
  </si>
  <si>
    <t>R8</t>
  </si>
  <si>
    <t>Plnění podmínek smlouvy o dílo (podmínek stanovisek a Rozhodnutí zajištěných v rámci stavebního povolení)</t>
  </si>
  <si>
    <t>673599555</t>
  </si>
  <si>
    <t>R9</t>
  </si>
  <si>
    <t>Pasportizace stavbou dotčených ploch (plochy staveniště, zařízení staveniště, příjezdová komunikace)</t>
  </si>
  <si>
    <t>447173039</t>
  </si>
  <si>
    <t>R10</t>
  </si>
  <si>
    <t>Protokolární předání stavbou dotčených pozemků a komunikací, uvedených do původního stavu, zpět jejich vlastníkům</t>
  </si>
  <si>
    <t>-1344812560</t>
  </si>
  <si>
    <t>R11</t>
  </si>
  <si>
    <t>Výrobní dokumentace (podrobné výkresy výztuže, zámečnické výkresy)</t>
  </si>
  <si>
    <t>-1381973885</t>
  </si>
  <si>
    <t>R12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</si>
  <si>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předpisům. Pořízení fotodokumentace stavby.</t>
  </si>
  <si>
    <t>-1939741187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</si>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</sst>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29092017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VD Jince - sanace průsaků tělesem hráze a odbahnění nádrže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Jince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29. 9. 2017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Povodí Vltavy s.p.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VODNÍ DÍLA - TBD a.s.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ROUND(SUM(AG52:AG59),2)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ROUND(SUM(AS52:AS59),2)</f>
        <v>0</v>
      </c>
      <c r="AT51" s="113">
        <f>ROUND(SUM(AV51:AW51),2)</f>
        <v>0</v>
      </c>
      <c r="AU51" s="114">
        <f>ROUND(SUM(AU52:AU59),5)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ROUND(SUM(AZ52:AZ59),2)</f>
        <v>0</v>
      </c>
      <c r="BA51" s="113">
        <f>ROUND(SUM(BA52:BA59),2)</f>
        <v>0</v>
      </c>
      <c r="BB51" s="113">
        <f>ROUND(SUM(BB52:BB59),2)</f>
        <v>0</v>
      </c>
      <c r="BC51" s="113">
        <f>ROUND(SUM(BC52:BC59),2)</f>
        <v>0</v>
      </c>
      <c r="BD51" s="115">
        <f>ROUND(SUM(BD52:BD59),2)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16.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01 - Bourání'!J27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79</v>
      </c>
      <c r="AR52" s="125"/>
      <c r="AS52" s="126">
        <v>0</v>
      </c>
      <c r="AT52" s="127">
        <f>ROUND(SUM(AV52:AW52),2)</f>
        <v>0</v>
      </c>
      <c r="AU52" s="128">
        <f>'SO 01 - Bourání'!P84</f>
        <v>0</v>
      </c>
      <c r="AV52" s="127">
        <f>'SO 01 - Bourání'!J30</f>
        <v>0</v>
      </c>
      <c r="AW52" s="127">
        <f>'SO 01 - Bourání'!J31</f>
        <v>0</v>
      </c>
      <c r="AX52" s="127">
        <f>'SO 01 - Bourání'!J32</f>
        <v>0</v>
      </c>
      <c r="AY52" s="127">
        <f>'SO 01 - Bourání'!J33</f>
        <v>0</v>
      </c>
      <c r="AZ52" s="127">
        <f>'SO 01 - Bourání'!F30</f>
        <v>0</v>
      </c>
      <c r="BA52" s="127">
        <f>'SO 01 - Bourání'!F31</f>
        <v>0</v>
      </c>
      <c r="BB52" s="127">
        <f>'SO 01 - Bourání'!F32</f>
        <v>0</v>
      </c>
      <c r="BC52" s="127">
        <f>'SO 01 - Bourání'!F33</f>
        <v>0</v>
      </c>
      <c r="BD52" s="129">
        <f>'SO 01 - Bourání'!F34</f>
        <v>0</v>
      </c>
      <c r="BT52" s="130" t="s">
        <v>80</v>
      </c>
      <c r="BV52" s="130" t="s">
        <v>74</v>
      </c>
      <c r="BW52" s="130" t="s">
        <v>81</v>
      </c>
      <c r="BX52" s="130" t="s">
        <v>7</v>
      </c>
      <c r="CL52" s="130" t="s">
        <v>82</v>
      </c>
      <c r="CM52" s="130" t="s">
        <v>83</v>
      </c>
    </row>
    <row r="53" s="5" customFormat="1" ht="16.5" customHeight="1">
      <c r="A53" s="118" t="s">
        <v>76</v>
      </c>
      <c r="B53" s="119"/>
      <c r="C53" s="120"/>
      <c r="D53" s="121" t="s">
        <v>84</v>
      </c>
      <c r="E53" s="121"/>
      <c r="F53" s="121"/>
      <c r="G53" s="121"/>
      <c r="H53" s="121"/>
      <c r="I53" s="122"/>
      <c r="J53" s="121" t="s">
        <v>85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02 - Návodní těsnění'!J27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79</v>
      </c>
      <c r="AR53" s="125"/>
      <c r="AS53" s="126">
        <v>0</v>
      </c>
      <c r="AT53" s="127">
        <f>ROUND(SUM(AV53:AW53),2)</f>
        <v>0</v>
      </c>
      <c r="AU53" s="128">
        <f>'SO 02 - Návodní těsnění'!P82</f>
        <v>0</v>
      </c>
      <c r="AV53" s="127">
        <f>'SO 02 - Návodní těsnění'!J30</f>
        <v>0</v>
      </c>
      <c r="AW53" s="127">
        <f>'SO 02 - Návodní těsnění'!J31</f>
        <v>0</v>
      </c>
      <c r="AX53" s="127">
        <f>'SO 02 - Návodní těsnění'!J32</f>
        <v>0</v>
      </c>
      <c r="AY53" s="127">
        <f>'SO 02 - Návodní těsnění'!J33</f>
        <v>0</v>
      </c>
      <c r="AZ53" s="127">
        <f>'SO 02 - Návodní těsnění'!F30</f>
        <v>0</v>
      </c>
      <c r="BA53" s="127">
        <f>'SO 02 - Návodní těsnění'!F31</f>
        <v>0</v>
      </c>
      <c r="BB53" s="127">
        <f>'SO 02 - Návodní těsnění'!F32</f>
        <v>0</v>
      </c>
      <c r="BC53" s="127">
        <f>'SO 02 - Návodní těsnění'!F33</f>
        <v>0</v>
      </c>
      <c r="BD53" s="129">
        <f>'SO 02 - Návodní těsnění'!F34</f>
        <v>0</v>
      </c>
      <c r="BT53" s="130" t="s">
        <v>80</v>
      </c>
      <c r="BV53" s="130" t="s">
        <v>74</v>
      </c>
      <c r="BW53" s="130" t="s">
        <v>86</v>
      </c>
      <c r="BX53" s="130" t="s">
        <v>7</v>
      </c>
      <c r="CL53" s="130" t="s">
        <v>82</v>
      </c>
      <c r="CM53" s="130" t="s">
        <v>83</v>
      </c>
    </row>
    <row r="54" s="5" customFormat="1" ht="16.5" customHeight="1">
      <c r="A54" s="118" t="s">
        <v>76</v>
      </c>
      <c r="B54" s="119"/>
      <c r="C54" s="120"/>
      <c r="D54" s="121" t="s">
        <v>87</v>
      </c>
      <c r="E54" s="121"/>
      <c r="F54" s="121"/>
      <c r="G54" s="121"/>
      <c r="H54" s="121"/>
      <c r="I54" s="122"/>
      <c r="J54" s="121" t="s">
        <v>88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'SO 03 - Přelivná hrana'!J27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79</v>
      </c>
      <c r="AR54" s="125"/>
      <c r="AS54" s="126">
        <v>0</v>
      </c>
      <c r="AT54" s="127">
        <f>ROUND(SUM(AV54:AW54),2)</f>
        <v>0</v>
      </c>
      <c r="AU54" s="128">
        <f>'SO 03 - Přelivná hrana'!P80</f>
        <v>0</v>
      </c>
      <c r="AV54" s="127">
        <f>'SO 03 - Přelivná hrana'!J30</f>
        <v>0</v>
      </c>
      <c r="AW54" s="127">
        <f>'SO 03 - Přelivná hrana'!J31</f>
        <v>0</v>
      </c>
      <c r="AX54" s="127">
        <f>'SO 03 - Přelivná hrana'!J32</f>
        <v>0</v>
      </c>
      <c r="AY54" s="127">
        <f>'SO 03 - Přelivná hrana'!J33</f>
        <v>0</v>
      </c>
      <c r="AZ54" s="127">
        <f>'SO 03 - Přelivná hrana'!F30</f>
        <v>0</v>
      </c>
      <c r="BA54" s="127">
        <f>'SO 03 - Přelivná hrana'!F31</f>
        <v>0</v>
      </c>
      <c r="BB54" s="127">
        <f>'SO 03 - Přelivná hrana'!F32</f>
        <v>0</v>
      </c>
      <c r="BC54" s="127">
        <f>'SO 03 - Přelivná hrana'!F33</f>
        <v>0</v>
      </c>
      <c r="BD54" s="129">
        <f>'SO 03 - Přelivná hrana'!F34</f>
        <v>0</v>
      </c>
      <c r="BT54" s="130" t="s">
        <v>80</v>
      </c>
      <c r="BV54" s="130" t="s">
        <v>74</v>
      </c>
      <c r="BW54" s="130" t="s">
        <v>89</v>
      </c>
      <c r="BX54" s="130" t="s">
        <v>7</v>
      </c>
      <c r="CL54" s="130" t="s">
        <v>21</v>
      </c>
      <c r="CM54" s="130" t="s">
        <v>83</v>
      </c>
    </row>
    <row r="55" s="5" customFormat="1" ht="16.5" customHeight="1">
      <c r="A55" s="118" t="s">
        <v>76</v>
      </c>
      <c r="B55" s="119"/>
      <c r="C55" s="120"/>
      <c r="D55" s="121" t="s">
        <v>90</v>
      </c>
      <c r="E55" s="121"/>
      <c r="F55" s="121"/>
      <c r="G55" s="121"/>
      <c r="H55" s="121"/>
      <c r="I55" s="122"/>
      <c r="J55" s="121" t="s">
        <v>91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'SO 04 - Armaturní šachta'!J27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79</v>
      </c>
      <c r="AR55" s="125"/>
      <c r="AS55" s="126">
        <v>0</v>
      </c>
      <c r="AT55" s="127">
        <f>ROUND(SUM(AV55:AW55),2)</f>
        <v>0</v>
      </c>
      <c r="AU55" s="128">
        <f>'SO 04 - Armaturní šachta'!P83</f>
        <v>0</v>
      </c>
      <c r="AV55" s="127">
        <f>'SO 04 - Armaturní šachta'!J30</f>
        <v>0</v>
      </c>
      <c r="AW55" s="127">
        <f>'SO 04 - Armaturní šachta'!J31</f>
        <v>0</v>
      </c>
      <c r="AX55" s="127">
        <f>'SO 04 - Armaturní šachta'!J32</f>
        <v>0</v>
      </c>
      <c r="AY55" s="127">
        <f>'SO 04 - Armaturní šachta'!J33</f>
        <v>0</v>
      </c>
      <c r="AZ55" s="127">
        <f>'SO 04 - Armaturní šachta'!F30</f>
        <v>0</v>
      </c>
      <c r="BA55" s="127">
        <f>'SO 04 - Armaturní šachta'!F31</f>
        <v>0</v>
      </c>
      <c r="BB55" s="127">
        <f>'SO 04 - Armaturní šachta'!F32</f>
        <v>0</v>
      </c>
      <c r="BC55" s="127">
        <f>'SO 04 - Armaturní šachta'!F33</f>
        <v>0</v>
      </c>
      <c r="BD55" s="129">
        <f>'SO 04 - Armaturní šachta'!F34</f>
        <v>0</v>
      </c>
      <c r="BT55" s="130" t="s">
        <v>80</v>
      </c>
      <c r="BV55" s="130" t="s">
        <v>74</v>
      </c>
      <c r="BW55" s="130" t="s">
        <v>92</v>
      </c>
      <c r="BX55" s="130" t="s">
        <v>7</v>
      </c>
      <c r="CL55" s="130" t="s">
        <v>21</v>
      </c>
      <c r="CM55" s="130" t="s">
        <v>83</v>
      </c>
    </row>
    <row r="56" s="5" customFormat="1" ht="16.5" customHeight="1">
      <c r="A56" s="118" t="s">
        <v>76</v>
      </c>
      <c r="B56" s="119"/>
      <c r="C56" s="120"/>
      <c r="D56" s="121" t="s">
        <v>93</v>
      </c>
      <c r="E56" s="121"/>
      <c r="F56" s="121"/>
      <c r="G56" s="121"/>
      <c r="H56" s="121"/>
      <c r="I56" s="122"/>
      <c r="J56" s="121" t="s">
        <v>94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'SO 05 - Lávka'!J27</f>
        <v>0</v>
      </c>
      <c r="AH56" s="122"/>
      <c r="AI56" s="122"/>
      <c r="AJ56" s="122"/>
      <c r="AK56" s="122"/>
      <c r="AL56" s="122"/>
      <c r="AM56" s="122"/>
      <c r="AN56" s="123">
        <f>SUM(AG56,AT56)</f>
        <v>0</v>
      </c>
      <c r="AO56" s="122"/>
      <c r="AP56" s="122"/>
      <c r="AQ56" s="124" t="s">
        <v>79</v>
      </c>
      <c r="AR56" s="125"/>
      <c r="AS56" s="126">
        <v>0</v>
      </c>
      <c r="AT56" s="127">
        <f>ROUND(SUM(AV56:AW56),2)</f>
        <v>0</v>
      </c>
      <c r="AU56" s="128">
        <f>'SO 05 - Lávka'!P83</f>
        <v>0</v>
      </c>
      <c r="AV56" s="127">
        <f>'SO 05 - Lávka'!J30</f>
        <v>0</v>
      </c>
      <c r="AW56" s="127">
        <f>'SO 05 - Lávka'!J31</f>
        <v>0</v>
      </c>
      <c r="AX56" s="127">
        <f>'SO 05 - Lávka'!J32</f>
        <v>0</v>
      </c>
      <c r="AY56" s="127">
        <f>'SO 05 - Lávka'!J33</f>
        <v>0</v>
      </c>
      <c r="AZ56" s="127">
        <f>'SO 05 - Lávka'!F30</f>
        <v>0</v>
      </c>
      <c r="BA56" s="127">
        <f>'SO 05 - Lávka'!F31</f>
        <v>0</v>
      </c>
      <c r="BB56" s="127">
        <f>'SO 05 - Lávka'!F32</f>
        <v>0</v>
      </c>
      <c r="BC56" s="127">
        <f>'SO 05 - Lávka'!F33</f>
        <v>0</v>
      </c>
      <c r="BD56" s="129">
        <f>'SO 05 - Lávka'!F34</f>
        <v>0</v>
      </c>
      <c r="BT56" s="130" t="s">
        <v>80</v>
      </c>
      <c r="BV56" s="130" t="s">
        <v>74</v>
      </c>
      <c r="BW56" s="130" t="s">
        <v>95</v>
      </c>
      <c r="BX56" s="130" t="s">
        <v>7</v>
      </c>
      <c r="CL56" s="130" t="s">
        <v>82</v>
      </c>
      <c r="CM56" s="130" t="s">
        <v>83</v>
      </c>
    </row>
    <row r="57" s="5" customFormat="1" ht="16.5" customHeight="1">
      <c r="A57" s="118" t="s">
        <v>76</v>
      </c>
      <c r="B57" s="119"/>
      <c r="C57" s="120"/>
      <c r="D57" s="121" t="s">
        <v>96</v>
      </c>
      <c r="E57" s="121"/>
      <c r="F57" s="121"/>
      <c r="G57" s="121"/>
      <c r="H57" s="121"/>
      <c r="I57" s="122"/>
      <c r="J57" s="121" t="s">
        <v>97</v>
      </c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3">
        <f>'SO 06 - Odbahnění nádrže'!J27</f>
        <v>0</v>
      </c>
      <c r="AH57" s="122"/>
      <c r="AI57" s="122"/>
      <c r="AJ57" s="122"/>
      <c r="AK57" s="122"/>
      <c r="AL57" s="122"/>
      <c r="AM57" s="122"/>
      <c r="AN57" s="123">
        <f>SUM(AG57,AT57)</f>
        <v>0</v>
      </c>
      <c r="AO57" s="122"/>
      <c r="AP57" s="122"/>
      <c r="AQ57" s="124" t="s">
        <v>79</v>
      </c>
      <c r="AR57" s="125"/>
      <c r="AS57" s="126">
        <v>0</v>
      </c>
      <c r="AT57" s="127">
        <f>ROUND(SUM(AV57:AW57),2)</f>
        <v>0</v>
      </c>
      <c r="AU57" s="128">
        <f>'SO 06 - Odbahnění nádrže'!P82</f>
        <v>0</v>
      </c>
      <c r="AV57" s="127">
        <f>'SO 06 - Odbahnění nádrže'!J30</f>
        <v>0</v>
      </c>
      <c r="AW57" s="127">
        <f>'SO 06 - Odbahnění nádrže'!J31</f>
        <v>0</v>
      </c>
      <c r="AX57" s="127">
        <f>'SO 06 - Odbahnění nádrže'!J32</f>
        <v>0</v>
      </c>
      <c r="AY57" s="127">
        <f>'SO 06 - Odbahnění nádrže'!J33</f>
        <v>0</v>
      </c>
      <c r="AZ57" s="127">
        <f>'SO 06 - Odbahnění nádrže'!F30</f>
        <v>0</v>
      </c>
      <c r="BA57" s="127">
        <f>'SO 06 - Odbahnění nádrže'!F31</f>
        <v>0</v>
      </c>
      <c r="BB57" s="127">
        <f>'SO 06 - Odbahnění nádrže'!F32</f>
        <v>0</v>
      </c>
      <c r="BC57" s="127">
        <f>'SO 06 - Odbahnění nádrže'!F33</f>
        <v>0</v>
      </c>
      <c r="BD57" s="129">
        <f>'SO 06 - Odbahnění nádrže'!F34</f>
        <v>0</v>
      </c>
      <c r="BT57" s="130" t="s">
        <v>80</v>
      </c>
      <c r="BV57" s="130" t="s">
        <v>74</v>
      </c>
      <c r="BW57" s="130" t="s">
        <v>98</v>
      </c>
      <c r="BX57" s="130" t="s">
        <v>7</v>
      </c>
      <c r="CL57" s="130" t="s">
        <v>21</v>
      </c>
      <c r="CM57" s="130" t="s">
        <v>83</v>
      </c>
    </row>
    <row r="58" s="5" customFormat="1" ht="16.5" customHeight="1">
      <c r="A58" s="118" t="s">
        <v>76</v>
      </c>
      <c r="B58" s="119"/>
      <c r="C58" s="120"/>
      <c r="D58" s="121" t="s">
        <v>99</v>
      </c>
      <c r="E58" s="121"/>
      <c r="F58" s="121"/>
      <c r="G58" s="121"/>
      <c r="H58" s="121"/>
      <c r="I58" s="122"/>
      <c r="J58" s="121" t="s">
        <v>100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'SO 07 - Usazovací nádrž'!J27</f>
        <v>0</v>
      </c>
      <c r="AH58" s="122"/>
      <c r="AI58" s="122"/>
      <c r="AJ58" s="122"/>
      <c r="AK58" s="122"/>
      <c r="AL58" s="122"/>
      <c r="AM58" s="122"/>
      <c r="AN58" s="123">
        <f>SUM(AG58,AT58)</f>
        <v>0</v>
      </c>
      <c r="AO58" s="122"/>
      <c r="AP58" s="122"/>
      <c r="AQ58" s="124" t="s">
        <v>79</v>
      </c>
      <c r="AR58" s="125"/>
      <c r="AS58" s="126">
        <v>0</v>
      </c>
      <c r="AT58" s="127">
        <f>ROUND(SUM(AV58:AW58),2)</f>
        <v>0</v>
      </c>
      <c r="AU58" s="128">
        <f>'SO 07 - Usazovací nádrž'!P78</f>
        <v>0</v>
      </c>
      <c r="AV58" s="127">
        <f>'SO 07 - Usazovací nádrž'!J30</f>
        <v>0</v>
      </c>
      <c r="AW58" s="127">
        <f>'SO 07 - Usazovací nádrž'!J31</f>
        <v>0</v>
      </c>
      <c r="AX58" s="127">
        <f>'SO 07 - Usazovací nádrž'!J32</f>
        <v>0</v>
      </c>
      <c r="AY58" s="127">
        <f>'SO 07 - Usazovací nádrž'!J33</f>
        <v>0</v>
      </c>
      <c r="AZ58" s="127">
        <f>'SO 07 - Usazovací nádrž'!F30</f>
        <v>0</v>
      </c>
      <c r="BA58" s="127">
        <f>'SO 07 - Usazovací nádrž'!F31</f>
        <v>0</v>
      </c>
      <c r="BB58" s="127">
        <f>'SO 07 - Usazovací nádrž'!F32</f>
        <v>0</v>
      </c>
      <c r="BC58" s="127">
        <f>'SO 07 - Usazovací nádrž'!F33</f>
        <v>0</v>
      </c>
      <c r="BD58" s="129">
        <f>'SO 07 - Usazovací nádrž'!F34</f>
        <v>0</v>
      </c>
      <c r="BT58" s="130" t="s">
        <v>80</v>
      </c>
      <c r="BV58" s="130" t="s">
        <v>74</v>
      </c>
      <c r="BW58" s="130" t="s">
        <v>101</v>
      </c>
      <c r="BX58" s="130" t="s">
        <v>7</v>
      </c>
      <c r="CL58" s="130" t="s">
        <v>21</v>
      </c>
      <c r="CM58" s="130" t="s">
        <v>83</v>
      </c>
    </row>
    <row r="59" s="5" customFormat="1" ht="16.5" customHeight="1">
      <c r="A59" s="118" t="s">
        <v>76</v>
      </c>
      <c r="B59" s="119"/>
      <c r="C59" s="120"/>
      <c r="D59" s="121" t="s">
        <v>102</v>
      </c>
      <c r="E59" s="121"/>
      <c r="F59" s="121"/>
      <c r="G59" s="121"/>
      <c r="H59" s="121"/>
      <c r="I59" s="122"/>
      <c r="J59" s="121" t="s">
        <v>103</v>
      </c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3">
        <f>'SO - VON'!J27</f>
        <v>0</v>
      </c>
      <c r="AH59" s="122"/>
      <c r="AI59" s="122"/>
      <c r="AJ59" s="122"/>
      <c r="AK59" s="122"/>
      <c r="AL59" s="122"/>
      <c r="AM59" s="122"/>
      <c r="AN59" s="123">
        <f>SUM(AG59,AT59)</f>
        <v>0</v>
      </c>
      <c r="AO59" s="122"/>
      <c r="AP59" s="122"/>
      <c r="AQ59" s="124" t="s">
        <v>79</v>
      </c>
      <c r="AR59" s="125"/>
      <c r="AS59" s="131">
        <v>0</v>
      </c>
      <c r="AT59" s="132">
        <f>ROUND(SUM(AV59:AW59),2)</f>
        <v>0</v>
      </c>
      <c r="AU59" s="133">
        <f>'SO - VON'!P77</f>
        <v>0</v>
      </c>
      <c r="AV59" s="132">
        <f>'SO - VON'!J30</f>
        <v>0</v>
      </c>
      <c r="AW59" s="132">
        <f>'SO - VON'!J31</f>
        <v>0</v>
      </c>
      <c r="AX59" s="132">
        <f>'SO - VON'!J32</f>
        <v>0</v>
      </c>
      <c r="AY59" s="132">
        <f>'SO - VON'!J33</f>
        <v>0</v>
      </c>
      <c r="AZ59" s="132">
        <f>'SO - VON'!F30</f>
        <v>0</v>
      </c>
      <c r="BA59" s="132">
        <f>'SO - VON'!F31</f>
        <v>0</v>
      </c>
      <c r="BB59" s="132">
        <f>'SO - VON'!F32</f>
        <v>0</v>
      </c>
      <c r="BC59" s="132">
        <f>'SO - VON'!F33</f>
        <v>0</v>
      </c>
      <c r="BD59" s="134">
        <f>'SO - VON'!F34</f>
        <v>0</v>
      </c>
      <c r="BT59" s="130" t="s">
        <v>80</v>
      </c>
      <c r="BV59" s="130" t="s">
        <v>74</v>
      </c>
      <c r="BW59" s="130" t="s">
        <v>104</v>
      </c>
      <c r="BX59" s="130" t="s">
        <v>7</v>
      </c>
      <c r="CL59" s="130" t="s">
        <v>21</v>
      </c>
      <c r="CM59" s="130" t="s">
        <v>83</v>
      </c>
    </row>
    <row r="60" s="1" customFormat="1" ht="30" customHeight="1">
      <c r="B60" s="45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1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71"/>
    </row>
  </sheetData>
  <sheetProtection sheet="1" formatColumns="0" formatRows="0" objects="1" scenarios="1" spinCount="100000" saltValue="qTlybOCjPxXFtVSLEOZ2m8ujcNgT7oQEohj++gZy3QTeUA98QvrgIyWjd44KDtrUokHttZxqtal7UCe45pZdIA==" hashValue="Hcab+KiGjBg2MrsQ4PeLr0p6WOsP9koXKOQFWtiZFDsGVOJqTzMu/3B+sw1x4Ads0Ep5m/7LA2buaAbHAkpU2A==" algorithmName="SHA-512" password="CC35"/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1 - Bourání'!C2" display="/"/>
    <hyperlink ref="A53" location="'SO 02 - Návodní těsnění'!C2" display="/"/>
    <hyperlink ref="A54" location="'SO 03 - Přelivná hrana'!C2" display="/"/>
    <hyperlink ref="A55" location="'SO 04 - Armaturní šachta'!C2" display="/"/>
    <hyperlink ref="A56" location="'SO 05 - Lávka'!C2" display="/"/>
    <hyperlink ref="A57" location="'SO 06 - Odbahnění nádrže'!C2" display="/"/>
    <hyperlink ref="A58" location="'SO 07 - Usazovací nádrž'!C2" display="/"/>
    <hyperlink ref="A59" location="'SO - VO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6" customWidth="1"/>
    <col min="2" max="2" width="1.664063" style="286" customWidth="1"/>
    <col min="3" max="4" width="5" style="286" customWidth="1"/>
    <col min="5" max="5" width="11.67" style="286" customWidth="1"/>
    <col min="6" max="6" width="9.17" style="286" customWidth="1"/>
    <col min="7" max="7" width="5" style="286" customWidth="1"/>
    <col min="8" max="8" width="77.83" style="286" customWidth="1"/>
    <col min="9" max="10" width="20" style="286" customWidth="1"/>
    <col min="11" max="11" width="1.664063" style="286" customWidth="1"/>
  </cols>
  <sheetData>
    <row r="1" ht="37.5" customHeight="1"/>
    <row r="2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4" customFormat="1" ht="45" customHeight="1">
      <c r="B3" s="290"/>
      <c r="C3" s="291" t="s">
        <v>619</v>
      </c>
      <c r="D3" s="291"/>
      <c r="E3" s="291"/>
      <c r="F3" s="291"/>
      <c r="G3" s="291"/>
      <c r="H3" s="291"/>
      <c r="I3" s="291"/>
      <c r="J3" s="291"/>
      <c r="K3" s="292"/>
    </row>
    <row r="4" ht="25.5" customHeight="1">
      <c r="B4" s="293"/>
      <c r="C4" s="294" t="s">
        <v>620</v>
      </c>
      <c r="D4" s="294"/>
      <c r="E4" s="294"/>
      <c r="F4" s="294"/>
      <c r="G4" s="294"/>
      <c r="H4" s="294"/>
      <c r="I4" s="294"/>
      <c r="J4" s="294"/>
      <c r="K4" s="295"/>
    </row>
    <row r="5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ht="15" customHeight="1">
      <c r="B6" s="293"/>
      <c r="C6" s="297" t="s">
        <v>621</v>
      </c>
      <c r="D6" s="297"/>
      <c r="E6" s="297"/>
      <c r="F6" s="297"/>
      <c r="G6" s="297"/>
      <c r="H6" s="297"/>
      <c r="I6" s="297"/>
      <c r="J6" s="297"/>
      <c r="K6" s="295"/>
    </row>
    <row r="7" ht="15" customHeight="1">
      <c r="B7" s="298"/>
      <c r="C7" s="297" t="s">
        <v>622</v>
      </c>
      <c r="D7" s="297"/>
      <c r="E7" s="297"/>
      <c r="F7" s="297"/>
      <c r="G7" s="297"/>
      <c r="H7" s="297"/>
      <c r="I7" s="297"/>
      <c r="J7" s="297"/>
      <c r="K7" s="295"/>
    </row>
    <row r="8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ht="15" customHeight="1">
      <c r="B9" s="298"/>
      <c r="C9" s="297" t="s">
        <v>623</v>
      </c>
      <c r="D9" s="297"/>
      <c r="E9" s="297"/>
      <c r="F9" s="297"/>
      <c r="G9" s="297"/>
      <c r="H9" s="297"/>
      <c r="I9" s="297"/>
      <c r="J9" s="297"/>
      <c r="K9" s="295"/>
    </row>
    <row r="10" ht="15" customHeight="1">
      <c r="B10" s="298"/>
      <c r="C10" s="297"/>
      <c r="D10" s="297" t="s">
        <v>624</v>
      </c>
      <c r="E10" s="297"/>
      <c r="F10" s="297"/>
      <c r="G10" s="297"/>
      <c r="H10" s="297"/>
      <c r="I10" s="297"/>
      <c r="J10" s="297"/>
      <c r="K10" s="295"/>
    </row>
    <row r="11" ht="15" customHeight="1">
      <c r="B11" s="298"/>
      <c r="C11" s="299"/>
      <c r="D11" s="297" t="s">
        <v>625</v>
      </c>
      <c r="E11" s="297"/>
      <c r="F11" s="297"/>
      <c r="G11" s="297"/>
      <c r="H11" s="297"/>
      <c r="I11" s="297"/>
      <c r="J11" s="297"/>
      <c r="K11" s="295"/>
    </row>
    <row r="12" ht="12.75" customHeight="1">
      <c r="B12" s="298"/>
      <c r="C12" s="299"/>
      <c r="D12" s="299"/>
      <c r="E12" s="299"/>
      <c r="F12" s="299"/>
      <c r="G12" s="299"/>
      <c r="H12" s="299"/>
      <c r="I12" s="299"/>
      <c r="J12" s="299"/>
      <c r="K12" s="295"/>
    </row>
    <row r="13" ht="15" customHeight="1">
      <c r="B13" s="298"/>
      <c r="C13" s="299"/>
      <c r="D13" s="297" t="s">
        <v>626</v>
      </c>
      <c r="E13" s="297"/>
      <c r="F13" s="297"/>
      <c r="G13" s="297"/>
      <c r="H13" s="297"/>
      <c r="I13" s="297"/>
      <c r="J13" s="297"/>
      <c r="K13" s="295"/>
    </row>
    <row r="14" ht="15" customHeight="1">
      <c r="B14" s="298"/>
      <c r="C14" s="299"/>
      <c r="D14" s="297" t="s">
        <v>627</v>
      </c>
      <c r="E14" s="297"/>
      <c r="F14" s="297"/>
      <c r="G14" s="297"/>
      <c r="H14" s="297"/>
      <c r="I14" s="297"/>
      <c r="J14" s="297"/>
      <c r="K14" s="295"/>
    </row>
    <row r="15" ht="15" customHeight="1">
      <c r="B15" s="298"/>
      <c r="C15" s="299"/>
      <c r="D15" s="297" t="s">
        <v>628</v>
      </c>
      <c r="E15" s="297"/>
      <c r="F15" s="297"/>
      <c r="G15" s="297"/>
      <c r="H15" s="297"/>
      <c r="I15" s="297"/>
      <c r="J15" s="297"/>
      <c r="K15" s="295"/>
    </row>
    <row r="16" ht="15" customHeight="1">
      <c r="B16" s="298"/>
      <c r="C16" s="299"/>
      <c r="D16" s="299"/>
      <c r="E16" s="300" t="s">
        <v>79</v>
      </c>
      <c r="F16" s="297" t="s">
        <v>629</v>
      </c>
      <c r="G16" s="297"/>
      <c r="H16" s="297"/>
      <c r="I16" s="297"/>
      <c r="J16" s="297"/>
      <c r="K16" s="295"/>
    </row>
    <row r="17" ht="15" customHeight="1">
      <c r="B17" s="298"/>
      <c r="C17" s="299"/>
      <c r="D17" s="299"/>
      <c r="E17" s="300" t="s">
        <v>630</v>
      </c>
      <c r="F17" s="297" t="s">
        <v>631</v>
      </c>
      <c r="G17" s="297"/>
      <c r="H17" s="297"/>
      <c r="I17" s="297"/>
      <c r="J17" s="297"/>
      <c r="K17" s="295"/>
    </row>
    <row r="18" ht="15" customHeight="1">
      <c r="B18" s="298"/>
      <c r="C18" s="299"/>
      <c r="D18" s="299"/>
      <c r="E18" s="300" t="s">
        <v>632</v>
      </c>
      <c r="F18" s="297" t="s">
        <v>633</v>
      </c>
      <c r="G18" s="297"/>
      <c r="H18" s="297"/>
      <c r="I18" s="297"/>
      <c r="J18" s="297"/>
      <c r="K18" s="295"/>
    </row>
    <row r="19" ht="15" customHeight="1">
      <c r="B19" s="298"/>
      <c r="C19" s="299"/>
      <c r="D19" s="299"/>
      <c r="E19" s="300" t="s">
        <v>103</v>
      </c>
      <c r="F19" s="297" t="s">
        <v>634</v>
      </c>
      <c r="G19" s="297"/>
      <c r="H19" s="297"/>
      <c r="I19" s="297"/>
      <c r="J19" s="297"/>
      <c r="K19" s="295"/>
    </row>
    <row r="20" ht="15" customHeight="1">
      <c r="B20" s="298"/>
      <c r="C20" s="299"/>
      <c r="D20" s="299"/>
      <c r="E20" s="300" t="s">
        <v>635</v>
      </c>
      <c r="F20" s="297" t="s">
        <v>636</v>
      </c>
      <c r="G20" s="297"/>
      <c r="H20" s="297"/>
      <c r="I20" s="297"/>
      <c r="J20" s="297"/>
      <c r="K20" s="295"/>
    </row>
    <row r="21" ht="15" customHeight="1">
      <c r="B21" s="298"/>
      <c r="C21" s="299"/>
      <c r="D21" s="299"/>
      <c r="E21" s="300" t="s">
        <v>637</v>
      </c>
      <c r="F21" s="297" t="s">
        <v>638</v>
      </c>
      <c r="G21" s="297"/>
      <c r="H21" s="297"/>
      <c r="I21" s="297"/>
      <c r="J21" s="297"/>
      <c r="K21" s="295"/>
    </row>
    <row r="22" ht="12.75" customHeight="1">
      <c r="B22" s="298"/>
      <c r="C22" s="299"/>
      <c r="D22" s="299"/>
      <c r="E22" s="299"/>
      <c r="F22" s="299"/>
      <c r="G22" s="299"/>
      <c r="H22" s="299"/>
      <c r="I22" s="299"/>
      <c r="J22" s="299"/>
      <c r="K22" s="295"/>
    </row>
    <row r="23" ht="15" customHeight="1">
      <c r="B23" s="298"/>
      <c r="C23" s="297" t="s">
        <v>639</v>
      </c>
      <c r="D23" s="297"/>
      <c r="E23" s="297"/>
      <c r="F23" s="297"/>
      <c r="G23" s="297"/>
      <c r="H23" s="297"/>
      <c r="I23" s="297"/>
      <c r="J23" s="297"/>
      <c r="K23" s="295"/>
    </row>
    <row r="24" ht="15" customHeight="1">
      <c r="B24" s="298"/>
      <c r="C24" s="297" t="s">
        <v>640</v>
      </c>
      <c r="D24" s="297"/>
      <c r="E24" s="297"/>
      <c r="F24" s="297"/>
      <c r="G24" s="297"/>
      <c r="H24" s="297"/>
      <c r="I24" s="297"/>
      <c r="J24" s="297"/>
      <c r="K24" s="295"/>
    </row>
    <row r="25" ht="15" customHeight="1">
      <c r="B25" s="298"/>
      <c r="C25" s="297"/>
      <c r="D25" s="297" t="s">
        <v>641</v>
      </c>
      <c r="E25" s="297"/>
      <c r="F25" s="297"/>
      <c r="G25" s="297"/>
      <c r="H25" s="297"/>
      <c r="I25" s="297"/>
      <c r="J25" s="297"/>
      <c r="K25" s="295"/>
    </row>
    <row r="26" ht="15" customHeight="1">
      <c r="B26" s="298"/>
      <c r="C26" s="299"/>
      <c r="D26" s="297" t="s">
        <v>642</v>
      </c>
      <c r="E26" s="297"/>
      <c r="F26" s="297"/>
      <c r="G26" s="297"/>
      <c r="H26" s="297"/>
      <c r="I26" s="297"/>
      <c r="J26" s="297"/>
      <c r="K26" s="295"/>
    </row>
    <row r="27" ht="12.75" customHeight="1">
      <c r="B27" s="298"/>
      <c r="C27" s="299"/>
      <c r="D27" s="299"/>
      <c r="E27" s="299"/>
      <c r="F27" s="299"/>
      <c r="G27" s="299"/>
      <c r="H27" s="299"/>
      <c r="I27" s="299"/>
      <c r="J27" s="299"/>
      <c r="K27" s="295"/>
    </row>
    <row r="28" ht="15" customHeight="1">
      <c r="B28" s="298"/>
      <c r="C28" s="299"/>
      <c r="D28" s="297" t="s">
        <v>643</v>
      </c>
      <c r="E28" s="297"/>
      <c r="F28" s="297"/>
      <c r="G28" s="297"/>
      <c r="H28" s="297"/>
      <c r="I28" s="297"/>
      <c r="J28" s="297"/>
      <c r="K28" s="295"/>
    </row>
    <row r="29" ht="15" customHeight="1">
      <c r="B29" s="298"/>
      <c r="C29" s="299"/>
      <c r="D29" s="297" t="s">
        <v>644</v>
      </c>
      <c r="E29" s="297"/>
      <c r="F29" s="297"/>
      <c r="G29" s="297"/>
      <c r="H29" s="297"/>
      <c r="I29" s="297"/>
      <c r="J29" s="297"/>
      <c r="K29" s="295"/>
    </row>
    <row r="30" ht="12.75" customHeight="1">
      <c r="B30" s="298"/>
      <c r="C30" s="299"/>
      <c r="D30" s="299"/>
      <c r="E30" s="299"/>
      <c r="F30" s="299"/>
      <c r="G30" s="299"/>
      <c r="H30" s="299"/>
      <c r="I30" s="299"/>
      <c r="J30" s="299"/>
      <c r="K30" s="295"/>
    </row>
    <row r="31" ht="15" customHeight="1">
      <c r="B31" s="298"/>
      <c r="C31" s="299"/>
      <c r="D31" s="297" t="s">
        <v>645</v>
      </c>
      <c r="E31" s="297"/>
      <c r="F31" s="297"/>
      <c r="G31" s="297"/>
      <c r="H31" s="297"/>
      <c r="I31" s="297"/>
      <c r="J31" s="297"/>
      <c r="K31" s="295"/>
    </row>
    <row r="32" ht="15" customHeight="1">
      <c r="B32" s="298"/>
      <c r="C32" s="299"/>
      <c r="D32" s="297" t="s">
        <v>646</v>
      </c>
      <c r="E32" s="297"/>
      <c r="F32" s="297"/>
      <c r="G32" s="297"/>
      <c r="H32" s="297"/>
      <c r="I32" s="297"/>
      <c r="J32" s="297"/>
      <c r="K32" s="295"/>
    </row>
    <row r="33" ht="15" customHeight="1">
      <c r="B33" s="298"/>
      <c r="C33" s="299"/>
      <c r="D33" s="297" t="s">
        <v>647</v>
      </c>
      <c r="E33" s="297"/>
      <c r="F33" s="297"/>
      <c r="G33" s="297"/>
      <c r="H33" s="297"/>
      <c r="I33" s="297"/>
      <c r="J33" s="297"/>
      <c r="K33" s="295"/>
    </row>
    <row r="34" ht="15" customHeight="1">
      <c r="B34" s="298"/>
      <c r="C34" s="299"/>
      <c r="D34" s="297"/>
      <c r="E34" s="301" t="s">
        <v>127</v>
      </c>
      <c r="F34" s="297"/>
      <c r="G34" s="297" t="s">
        <v>648</v>
      </c>
      <c r="H34" s="297"/>
      <c r="I34" s="297"/>
      <c r="J34" s="297"/>
      <c r="K34" s="295"/>
    </row>
    <row r="35" ht="30.75" customHeight="1">
      <c r="B35" s="298"/>
      <c r="C35" s="299"/>
      <c r="D35" s="297"/>
      <c r="E35" s="301" t="s">
        <v>649</v>
      </c>
      <c r="F35" s="297"/>
      <c r="G35" s="297" t="s">
        <v>650</v>
      </c>
      <c r="H35" s="297"/>
      <c r="I35" s="297"/>
      <c r="J35" s="297"/>
      <c r="K35" s="295"/>
    </row>
    <row r="36" ht="15" customHeight="1">
      <c r="B36" s="298"/>
      <c r="C36" s="299"/>
      <c r="D36" s="297"/>
      <c r="E36" s="301" t="s">
        <v>53</v>
      </c>
      <c r="F36" s="297"/>
      <c r="G36" s="297" t="s">
        <v>651</v>
      </c>
      <c r="H36" s="297"/>
      <c r="I36" s="297"/>
      <c r="J36" s="297"/>
      <c r="K36" s="295"/>
    </row>
    <row r="37" ht="15" customHeight="1">
      <c r="B37" s="298"/>
      <c r="C37" s="299"/>
      <c r="D37" s="297"/>
      <c r="E37" s="301" t="s">
        <v>128</v>
      </c>
      <c r="F37" s="297"/>
      <c r="G37" s="297" t="s">
        <v>652</v>
      </c>
      <c r="H37" s="297"/>
      <c r="I37" s="297"/>
      <c r="J37" s="297"/>
      <c r="K37" s="295"/>
    </row>
    <row r="38" ht="15" customHeight="1">
      <c r="B38" s="298"/>
      <c r="C38" s="299"/>
      <c r="D38" s="297"/>
      <c r="E38" s="301" t="s">
        <v>129</v>
      </c>
      <c r="F38" s="297"/>
      <c r="G38" s="297" t="s">
        <v>653</v>
      </c>
      <c r="H38" s="297"/>
      <c r="I38" s="297"/>
      <c r="J38" s="297"/>
      <c r="K38" s="295"/>
    </row>
    <row r="39" ht="15" customHeight="1">
      <c r="B39" s="298"/>
      <c r="C39" s="299"/>
      <c r="D39" s="297"/>
      <c r="E39" s="301" t="s">
        <v>130</v>
      </c>
      <c r="F39" s="297"/>
      <c r="G39" s="297" t="s">
        <v>654</v>
      </c>
      <c r="H39" s="297"/>
      <c r="I39" s="297"/>
      <c r="J39" s="297"/>
      <c r="K39" s="295"/>
    </row>
    <row r="40" ht="15" customHeight="1">
      <c r="B40" s="298"/>
      <c r="C40" s="299"/>
      <c r="D40" s="297"/>
      <c r="E40" s="301" t="s">
        <v>655</v>
      </c>
      <c r="F40" s="297"/>
      <c r="G40" s="297" t="s">
        <v>656</v>
      </c>
      <c r="H40" s="297"/>
      <c r="I40" s="297"/>
      <c r="J40" s="297"/>
      <c r="K40" s="295"/>
    </row>
    <row r="41" ht="15" customHeight="1">
      <c r="B41" s="298"/>
      <c r="C41" s="299"/>
      <c r="D41" s="297"/>
      <c r="E41" s="301"/>
      <c r="F41" s="297"/>
      <c r="G41" s="297" t="s">
        <v>657</v>
      </c>
      <c r="H41" s="297"/>
      <c r="I41" s="297"/>
      <c r="J41" s="297"/>
      <c r="K41" s="295"/>
    </row>
    <row r="42" ht="15" customHeight="1">
      <c r="B42" s="298"/>
      <c r="C42" s="299"/>
      <c r="D42" s="297"/>
      <c r="E42" s="301" t="s">
        <v>658</v>
      </c>
      <c r="F42" s="297"/>
      <c r="G42" s="297" t="s">
        <v>659</v>
      </c>
      <c r="H42" s="297"/>
      <c r="I42" s="297"/>
      <c r="J42" s="297"/>
      <c r="K42" s="295"/>
    </row>
    <row r="43" ht="15" customHeight="1">
      <c r="B43" s="298"/>
      <c r="C43" s="299"/>
      <c r="D43" s="297"/>
      <c r="E43" s="301" t="s">
        <v>132</v>
      </c>
      <c r="F43" s="297"/>
      <c r="G43" s="297" t="s">
        <v>660</v>
      </c>
      <c r="H43" s="297"/>
      <c r="I43" s="297"/>
      <c r="J43" s="297"/>
      <c r="K43" s="295"/>
    </row>
    <row r="44" ht="12.75" customHeight="1">
      <c r="B44" s="298"/>
      <c r="C44" s="299"/>
      <c r="D44" s="297"/>
      <c r="E44" s="297"/>
      <c r="F44" s="297"/>
      <c r="G44" s="297"/>
      <c r="H44" s="297"/>
      <c r="I44" s="297"/>
      <c r="J44" s="297"/>
      <c r="K44" s="295"/>
    </row>
    <row r="45" ht="15" customHeight="1">
      <c r="B45" s="298"/>
      <c r="C45" s="299"/>
      <c r="D45" s="297" t="s">
        <v>661</v>
      </c>
      <c r="E45" s="297"/>
      <c r="F45" s="297"/>
      <c r="G45" s="297"/>
      <c r="H45" s="297"/>
      <c r="I45" s="297"/>
      <c r="J45" s="297"/>
      <c r="K45" s="295"/>
    </row>
    <row r="46" ht="15" customHeight="1">
      <c r="B46" s="298"/>
      <c r="C46" s="299"/>
      <c r="D46" s="299"/>
      <c r="E46" s="297" t="s">
        <v>662</v>
      </c>
      <c r="F46" s="297"/>
      <c r="G46" s="297"/>
      <c r="H46" s="297"/>
      <c r="I46" s="297"/>
      <c r="J46" s="297"/>
      <c r="K46" s="295"/>
    </row>
    <row r="47" ht="15" customHeight="1">
      <c r="B47" s="298"/>
      <c r="C47" s="299"/>
      <c r="D47" s="299"/>
      <c r="E47" s="297" t="s">
        <v>663</v>
      </c>
      <c r="F47" s="297"/>
      <c r="G47" s="297"/>
      <c r="H47" s="297"/>
      <c r="I47" s="297"/>
      <c r="J47" s="297"/>
      <c r="K47" s="295"/>
    </row>
    <row r="48" ht="15" customHeight="1">
      <c r="B48" s="298"/>
      <c r="C48" s="299"/>
      <c r="D48" s="299"/>
      <c r="E48" s="297" t="s">
        <v>664</v>
      </c>
      <c r="F48" s="297"/>
      <c r="G48" s="297"/>
      <c r="H48" s="297"/>
      <c r="I48" s="297"/>
      <c r="J48" s="297"/>
      <c r="K48" s="295"/>
    </row>
    <row r="49" ht="15" customHeight="1">
      <c r="B49" s="298"/>
      <c r="C49" s="299"/>
      <c r="D49" s="297" t="s">
        <v>665</v>
      </c>
      <c r="E49" s="297"/>
      <c r="F49" s="297"/>
      <c r="G49" s="297"/>
      <c r="H49" s="297"/>
      <c r="I49" s="297"/>
      <c r="J49" s="297"/>
      <c r="K49" s="295"/>
    </row>
    <row r="50" ht="25.5" customHeight="1">
      <c r="B50" s="293"/>
      <c r="C50" s="294" t="s">
        <v>666</v>
      </c>
      <c r="D50" s="294"/>
      <c r="E50" s="294"/>
      <c r="F50" s="294"/>
      <c r="G50" s="294"/>
      <c r="H50" s="294"/>
      <c r="I50" s="294"/>
      <c r="J50" s="294"/>
      <c r="K50" s="295"/>
    </row>
    <row r="51" ht="5.25" customHeight="1">
      <c r="B51" s="293"/>
      <c r="C51" s="296"/>
      <c r="D51" s="296"/>
      <c r="E51" s="296"/>
      <c r="F51" s="296"/>
      <c r="G51" s="296"/>
      <c r="H51" s="296"/>
      <c r="I51" s="296"/>
      <c r="J51" s="296"/>
      <c r="K51" s="295"/>
    </row>
    <row r="52" ht="15" customHeight="1">
      <c r="B52" s="293"/>
      <c r="C52" s="297" t="s">
        <v>667</v>
      </c>
      <c r="D52" s="297"/>
      <c r="E52" s="297"/>
      <c r="F52" s="297"/>
      <c r="G52" s="297"/>
      <c r="H52" s="297"/>
      <c r="I52" s="297"/>
      <c r="J52" s="297"/>
      <c r="K52" s="295"/>
    </row>
    <row r="53" ht="15" customHeight="1">
      <c r="B53" s="293"/>
      <c r="C53" s="297" t="s">
        <v>668</v>
      </c>
      <c r="D53" s="297"/>
      <c r="E53" s="297"/>
      <c r="F53" s="297"/>
      <c r="G53" s="297"/>
      <c r="H53" s="297"/>
      <c r="I53" s="297"/>
      <c r="J53" s="297"/>
      <c r="K53" s="295"/>
    </row>
    <row r="54" ht="12.75" customHeight="1">
      <c r="B54" s="293"/>
      <c r="C54" s="297"/>
      <c r="D54" s="297"/>
      <c r="E54" s="297"/>
      <c r="F54" s="297"/>
      <c r="G54" s="297"/>
      <c r="H54" s="297"/>
      <c r="I54" s="297"/>
      <c r="J54" s="297"/>
      <c r="K54" s="295"/>
    </row>
    <row r="55" ht="15" customHeight="1">
      <c r="B55" s="293"/>
      <c r="C55" s="297" t="s">
        <v>669</v>
      </c>
      <c r="D55" s="297"/>
      <c r="E55" s="297"/>
      <c r="F55" s="297"/>
      <c r="G55" s="297"/>
      <c r="H55" s="297"/>
      <c r="I55" s="297"/>
      <c r="J55" s="297"/>
      <c r="K55" s="295"/>
    </row>
    <row r="56" ht="15" customHeight="1">
      <c r="B56" s="293"/>
      <c r="C56" s="299"/>
      <c r="D56" s="297" t="s">
        <v>670</v>
      </c>
      <c r="E56" s="297"/>
      <c r="F56" s="297"/>
      <c r="G56" s="297"/>
      <c r="H56" s="297"/>
      <c r="I56" s="297"/>
      <c r="J56" s="297"/>
      <c r="K56" s="295"/>
    </row>
    <row r="57" ht="15" customHeight="1">
      <c r="B57" s="293"/>
      <c r="C57" s="299"/>
      <c r="D57" s="297" t="s">
        <v>671</v>
      </c>
      <c r="E57" s="297"/>
      <c r="F57" s="297"/>
      <c r="G57" s="297"/>
      <c r="H57" s="297"/>
      <c r="I57" s="297"/>
      <c r="J57" s="297"/>
      <c r="K57" s="295"/>
    </row>
    <row r="58" ht="15" customHeight="1">
      <c r="B58" s="293"/>
      <c r="C58" s="299"/>
      <c r="D58" s="297" t="s">
        <v>672</v>
      </c>
      <c r="E58" s="297"/>
      <c r="F58" s="297"/>
      <c r="G58" s="297"/>
      <c r="H58" s="297"/>
      <c r="I58" s="297"/>
      <c r="J58" s="297"/>
      <c r="K58" s="295"/>
    </row>
    <row r="59" ht="15" customHeight="1">
      <c r="B59" s="293"/>
      <c r="C59" s="299"/>
      <c r="D59" s="297" t="s">
        <v>673</v>
      </c>
      <c r="E59" s="297"/>
      <c r="F59" s="297"/>
      <c r="G59" s="297"/>
      <c r="H59" s="297"/>
      <c r="I59" s="297"/>
      <c r="J59" s="297"/>
      <c r="K59" s="295"/>
    </row>
    <row r="60" ht="15" customHeight="1">
      <c r="B60" s="293"/>
      <c r="C60" s="299"/>
      <c r="D60" s="302" t="s">
        <v>674</v>
      </c>
      <c r="E60" s="302"/>
      <c r="F60" s="302"/>
      <c r="G60" s="302"/>
      <c r="H60" s="302"/>
      <c r="I60" s="302"/>
      <c r="J60" s="302"/>
      <c r="K60" s="295"/>
    </row>
    <row r="61" ht="15" customHeight="1">
      <c r="B61" s="293"/>
      <c r="C61" s="299"/>
      <c r="D61" s="297" t="s">
        <v>675</v>
      </c>
      <c r="E61" s="297"/>
      <c r="F61" s="297"/>
      <c r="G61" s="297"/>
      <c r="H61" s="297"/>
      <c r="I61" s="297"/>
      <c r="J61" s="297"/>
      <c r="K61" s="295"/>
    </row>
    <row r="62" ht="12.75" customHeight="1">
      <c r="B62" s="293"/>
      <c r="C62" s="299"/>
      <c r="D62" s="299"/>
      <c r="E62" s="303"/>
      <c r="F62" s="299"/>
      <c r="G62" s="299"/>
      <c r="H62" s="299"/>
      <c r="I62" s="299"/>
      <c r="J62" s="299"/>
      <c r="K62" s="295"/>
    </row>
    <row r="63" ht="15" customHeight="1">
      <c r="B63" s="293"/>
      <c r="C63" s="299"/>
      <c r="D63" s="297" t="s">
        <v>676</v>
      </c>
      <c r="E63" s="297"/>
      <c r="F63" s="297"/>
      <c r="G63" s="297"/>
      <c r="H63" s="297"/>
      <c r="I63" s="297"/>
      <c r="J63" s="297"/>
      <c r="K63" s="295"/>
    </row>
    <row r="64" ht="15" customHeight="1">
      <c r="B64" s="293"/>
      <c r="C64" s="299"/>
      <c r="D64" s="302" t="s">
        <v>677</v>
      </c>
      <c r="E64" s="302"/>
      <c r="F64" s="302"/>
      <c r="G64" s="302"/>
      <c r="H64" s="302"/>
      <c r="I64" s="302"/>
      <c r="J64" s="302"/>
      <c r="K64" s="295"/>
    </row>
    <row r="65" ht="15" customHeight="1">
      <c r="B65" s="293"/>
      <c r="C65" s="299"/>
      <c r="D65" s="297" t="s">
        <v>678</v>
      </c>
      <c r="E65" s="297"/>
      <c r="F65" s="297"/>
      <c r="G65" s="297"/>
      <c r="H65" s="297"/>
      <c r="I65" s="297"/>
      <c r="J65" s="297"/>
      <c r="K65" s="295"/>
    </row>
    <row r="66" ht="15" customHeight="1">
      <c r="B66" s="293"/>
      <c r="C66" s="299"/>
      <c r="D66" s="297" t="s">
        <v>679</v>
      </c>
      <c r="E66" s="297"/>
      <c r="F66" s="297"/>
      <c r="G66" s="297"/>
      <c r="H66" s="297"/>
      <c r="I66" s="297"/>
      <c r="J66" s="297"/>
      <c r="K66" s="295"/>
    </row>
    <row r="67" ht="15" customHeight="1">
      <c r="B67" s="293"/>
      <c r="C67" s="299"/>
      <c r="D67" s="297" t="s">
        <v>680</v>
      </c>
      <c r="E67" s="297"/>
      <c r="F67" s="297"/>
      <c r="G67" s="297"/>
      <c r="H67" s="297"/>
      <c r="I67" s="297"/>
      <c r="J67" s="297"/>
      <c r="K67" s="295"/>
    </row>
    <row r="68" ht="15" customHeight="1">
      <c r="B68" s="293"/>
      <c r="C68" s="299"/>
      <c r="D68" s="297" t="s">
        <v>681</v>
      </c>
      <c r="E68" s="297"/>
      <c r="F68" s="297"/>
      <c r="G68" s="297"/>
      <c r="H68" s="297"/>
      <c r="I68" s="297"/>
      <c r="J68" s="297"/>
      <c r="K68" s="295"/>
    </row>
    <row r="69" ht="12.75" customHeight="1">
      <c r="B69" s="304"/>
      <c r="C69" s="305"/>
      <c r="D69" s="305"/>
      <c r="E69" s="305"/>
      <c r="F69" s="305"/>
      <c r="G69" s="305"/>
      <c r="H69" s="305"/>
      <c r="I69" s="305"/>
      <c r="J69" s="305"/>
      <c r="K69" s="306"/>
    </row>
    <row r="70" ht="18.75" customHeight="1">
      <c r="B70" s="307"/>
      <c r="C70" s="307"/>
      <c r="D70" s="307"/>
      <c r="E70" s="307"/>
      <c r="F70" s="307"/>
      <c r="G70" s="307"/>
      <c r="H70" s="307"/>
      <c r="I70" s="307"/>
      <c r="J70" s="307"/>
      <c r="K70" s="308"/>
    </row>
    <row r="71" ht="18.75" customHeight="1">
      <c r="B71" s="308"/>
      <c r="C71" s="308"/>
      <c r="D71" s="308"/>
      <c r="E71" s="308"/>
      <c r="F71" s="308"/>
      <c r="G71" s="308"/>
      <c r="H71" s="308"/>
      <c r="I71" s="308"/>
      <c r="J71" s="308"/>
      <c r="K71" s="308"/>
    </row>
    <row r="72" ht="7.5" customHeight="1">
      <c r="B72" s="309"/>
      <c r="C72" s="310"/>
      <c r="D72" s="310"/>
      <c r="E72" s="310"/>
      <c r="F72" s="310"/>
      <c r="G72" s="310"/>
      <c r="H72" s="310"/>
      <c r="I72" s="310"/>
      <c r="J72" s="310"/>
      <c r="K72" s="311"/>
    </row>
    <row r="73" ht="45" customHeight="1">
      <c r="B73" s="312"/>
      <c r="C73" s="313" t="s">
        <v>109</v>
      </c>
      <c r="D73" s="313"/>
      <c r="E73" s="313"/>
      <c r="F73" s="313"/>
      <c r="G73" s="313"/>
      <c r="H73" s="313"/>
      <c r="I73" s="313"/>
      <c r="J73" s="313"/>
      <c r="K73" s="314"/>
    </row>
    <row r="74" ht="17.25" customHeight="1">
      <c r="B74" s="312"/>
      <c r="C74" s="315" t="s">
        <v>682</v>
      </c>
      <c r="D74" s="315"/>
      <c r="E74" s="315"/>
      <c r="F74" s="315" t="s">
        <v>683</v>
      </c>
      <c r="G74" s="316"/>
      <c r="H74" s="315" t="s">
        <v>128</v>
      </c>
      <c r="I74" s="315" t="s">
        <v>57</v>
      </c>
      <c r="J74" s="315" t="s">
        <v>684</v>
      </c>
      <c r="K74" s="314"/>
    </row>
    <row r="75" ht="17.25" customHeight="1">
      <c r="B75" s="312"/>
      <c r="C75" s="317" t="s">
        <v>685</v>
      </c>
      <c r="D75" s="317"/>
      <c r="E75" s="317"/>
      <c r="F75" s="318" t="s">
        <v>686</v>
      </c>
      <c r="G75" s="319"/>
      <c r="H75" s="317"/>
      <c r="I75" s="317"/>
      <c r="J75" s="317" t="s">
        <v>687</v>
      </c>
      <c r="K75" s="314"/>
    </row>
    <row r="76" ht="5.25" customHeight="1">
      <c r="B76" s="312"/>
      <c r="C76" s="320"/>
      <c r="D76" s="320"/>
      <c r="E76" s="320"/>
      <c r="F76" s="320"/>
      <c r="G76" s="321"/>
      <c r="H76" s="320"/>
      <c r="I76" s="320"/>
      <c r="J76" s="320"/>
      <c r="K76" s="314"/>
    </row>
    <row r="77" ht="15" customHeight="1">
      <c r="B77" s="312"/>
      <c r="C77" s="301" t="s">
        <v>53</v>
      </c>
      <c r="D77" s="320"/>
      <c r="E77" s="320"/>
      <c r="F77" s="322" t="s">
        <v>688</v>
      </c>
      <c r="G77" s="321"/>
      <c r="H77" s="301" t="s">
        <v>689</v>
      </c>
      <c r="I77" s="301" t="s">
        <v>690</v>
      </c>
      <c r="J77" s="301">
        <v>20</v>
      </c>
      <c r="K77" s="314"/>
    </row>
    <row r="78" ht="15" customHeight="1">
      <c r="B78" s="312"/>
      <c r="C78" s="301" t="s">
        <v>691</v>
      </c>
      <c r="D78" s="301"/>
      <c r="E78" s="301"/>
      <c r="F78" s="322" t="s">
        <v>688</v>
      </c>
      <c r="G78" s="321"/>
      <c r="H78" s="301" t="s">
        <v>692</v>
      </c>
      <c r="I78" s="301" t="s">
        <v>690</v>
      </c>
      <c r="J78" s="301">
        <v>120</v>
      </c>
      <c r="K78" s="314"/>
    </row>
    <row r="79" ht="15" customHeight="1">
      <c r="B79" s="323"/>
      <c r="C79" s="301" t="s">
        <v>693</v>
      </c>
      <c r="D79" s="301"/>
      <c r="E79" s="301"/>
      <c r="F79" s="322" t="s">
        <v>694</v>
      </c>
      <c r="G79" s="321"/>
      <c r="H79" s="301" t="s">
        <v>695</v>
      </c>
      <c r="I79" s="301" t="s">
        <v>690</v>
      </c>
      <c r="J79" s="301">
        <v>50</v>
      </c>
      <c r="K79" s="314"/>
    </row>
    <row r="80" ht="15" customHeight="1">
      <c r="B80" s="323"/>
      <c r="C80" s="301" t="s">
        <v>696</v>
      </c>
      <c r="D80" s="301"/>
      <c r="E80" s="301"/>
      <c r="F80" s="322" t="s">
        <v>688</v>
      </c>
      <c r="G80" s="321"/>
      <c r="H80" s="301" t="s">
        <v>697</v>
      </c>
      <c r="I80" s="301" t="s">
        <v>698</v>
      </c>
      <c r="J80" s="301"/>
      <c r="K80" s="314"/>
    </row>
    <row r="81" ht="15" customHeight="1">
      <c r="B81" s="323"/>
      <c r="C81" s="324" t="s">
        <v>699</v>
      </c>
      <c r="D81" s="324"/>
      <c r="E81" s="324"/>
      <c r="F81" s="325" t="s">
        <v>694</v>
      </c>
      <c r="G81" s="324"/>
      <c r="H81" s="324" t="s">
        <v>700</v>
      </c>
      <c r="I81" s="324" t="s">
        <v>690</v>
      </c>
      <c r="J81" s="324">
        <v>15</v>
      </c>
      <c r="K81" s="314"/>
    </row>
    <row r="82" ht="15" customHeight="1">
      <c r="B82" s="323"/>
      <c r="C82" s="324" t="s">
        <v>701</v>
      </c>
      <c r="D82" s="324"/>
      <c r="E82" s="324"/>
      <c r="F82" s="325" t="s">
        <v>694</v>
      </c>
      <c r="G82" s="324"/>
      <c r="H82" s="324" t="s">
        <v>702</v>
      </c>
      <c r="I82" s="324" t="s">
        <v>690</v>
      </c>
      <c r="J82" s="324">
        <v>15</v>
      </c>
      <c r="K82" s="314"/>
    </row>
    <row r="83" ht="15" customHeight="1">
      <c r="B83" s="323"/>
      <c r="C83" s="324" t="s">
        <v>703</v>
      </c>
      <c r="D83" s="324"/>
      <c r="E83" s="324"/>
      <c r="F83" s="325" t="s">
        <v>694</v>
      </c>
      <c r="G83" s="324"/>
      <c r="H83" s="324" t="s">
        <v>704</v>
      </c>
      <c r="I83" s="324" t="s">
        <v>690</v>
      </c>
      <c r="J83" s="324">
        <v>20</v>
      </c>
      <c r="K83" s="314"/>
    </row>
    <row r="84" ht="15" customHeight="1">
      <c r="B84" s="323"/>
      <c r="C84" s="324" t="s">
        <v>705</v>
      </c>
      <c r="D84" s="324"/>
      <c r="E84" s="324"/>
      <c r="F84" s="325" t="s">
        <v>694</v>
      </c>
      <c r="G84" s="324"/>
      <c r="H84" s="324" t="s">
        <v>706</v>
      </c>
      <c r="I84" s="324" t="s">
        <v>690</v>
      </c>
      <c r="J84" s="324">
        <v>20</v>
      </c>
      <c r="K84" s="314"/>
    </row>
    <row r="85" ht="15" customHeight="1">
      <c r="B85" s="323"/>
      <c r="C85" s="301" t="s">
        <v>707</v>
      </c>
      <c r="D85" s="301"/>
      <c r="E85" s="301"/>
      <c r="F85" s="322" t="s">
        <v>694</v>
      </c>
      <c r="G85" s="321"/>
      <c r="H85" s="301" t="s">
        <v>708</v>
      </c>
      <c r="I85" s="301" t="s">
        <v>690</v>
      </c>
      <c r="J85" s="301">
        <v>50</v>
      </c>
      <c r="K85" s="314"/>
    </row>
    <row r="86" ht="15" customHeight="1">
      <c r="B86" s="323"/>
      <c r="C86" s="301" t="s">
        <v>709</v>
      </c>
      <c r="D86" s="301"/>
      <c r="E86" s="301"/>
      <c r="F86" s="322" t="s">
        <v>694</v>
      </c>
      <c r="G86" s="321"/>
      <c r="H86" s="301" t="s">
        <v>710</v>
      </c>
      <c r="I86" s="301" t="s">
        <v>690</v>
      </c>
      <c r="J86" s="301">
        <v>20</v>
      </c>
      <c r="K86" s="314"/>
    </row>
    <row r="87" ht="15" customHeight="1">
      <c r="B87" s="323"/>
      <c r="C87" s="301" t="s">
        <v>711</v>
      </c>
      <c r="D87" s="301"/>
      <c r="E87" s="301"/>
      <c r="F87" s="322" t="s">
        <v>694</v>
      </c>
      <c r="G87" s="321"/>
      <c r="H87" s="301" t="s">
        <v>712</v>
      </c>
      <c r="I87" s="301" t="s">
        <v>690</v>
      </c>
      <c r="J87" s="301">
        <v>20</v>
      </c>
      <c r="K87" s="314"/>
    </row>
    <row r="88" ht="15" customHeight="1">
      <c r="B88" s="323"/>
      <c r="C88" s="301" t="s">
        <v>713</v>
      </c>
      <c r="D88" s="301"/>
      <c r="E88" s="301"/>
      <c r="F88" s="322" t="s">
        <v>694</v>
      </c>
      <c r="G88" s="321"/>
      <c r="H88" s="301" t="s">
        <v>714</v>
      </c>
      <c r="I88" s="301" t="s">
        <v>690</v>
      </c>
      <c r="J88" s="301">
        <v>50</v>
      </c>
      <c r="K88" s="314"/>
    </row>
    <row r="89" ht="15" customHeight="1">
      <c r="B89" s="323"/>
      <c r="C89" s="301" t="s">
        <v>715</v>
      </c>
      <c r="D89" s="301"/>
      <c r="E89" s="301"/>
      <c r="F89" s="322" t="s">
        <v>694</v>
      </c>
      <c r="G89" s="321"/>
      <c r="H89" s="301" t="s">
        <v>715</v>
      </c>
      <c r="I89" s="301" t="s">
        <v>690</v>
      </c>
      <c r="J89" s="301">
        <v>50</v>
      </c>
      <c r="K89" s="314"/>
    </row>
    <row r="90" ht="15" customHeight="1">
      <c r="B90" s="323"/>
      <c r="C90" s="301" t="s">
        <v>133</v>
      </c>
      <c r="D90" s="301"/>
      <c r="E90" s="301"/>
      <c r="F90" s="322" t="s">
        <v>694</v>
      </c>
      <c r="G90" s="321"/>
      <c r="H90" s="301" t="s">
        <v>716</v>
      </c>
      <c r="I90" s="301" t="s">
        <v>690</v>
      </c>
      <c r="J90" s="301">
        <v>255</v>
      </c>
      <c r="K90" s="314"/>
    </row>
    <row r="91" ht="15" customHeight="1">
      <c r="B91" s="323"/>
      <c r="C91" s="301" t="s">
        <v>717</v>
      </c>
      <c r="D91" s="301"/>
      <c r="E91" s="301"/>
      <c r="F91" s="322" t="s">
        <v>688</v>
      </c>
      <c r="G91" s="321"/>
      <c r="H91" s="301" t="s">
        <v>718</v>
      </c>
      <c r="I91" s="301" t="s">
        <v>719</v>
      </c>
      <c r="J91" s="301"/>
      <c r="K91" s="314"/>
    </row>
    <row r="92" ht="15" customHeight="1">
      <c r="B92" s="323"/>
      <c r="C92" s="301" t="s">
        <v>720</v>
      </c>
      <c r="D92" s="301"/>
      <c r="E92" s="301"/>
      <c r="F92" s="322" t="s">
        <v>688</v>
      </c>
      <c r="G92" s="321"/>
      <c r="H92" s="301" t="s">
        <v>721</v>
      </c>
      <c r="I92" s="301" t="s">
        <v>722</v>
      </c>
      <c r="J92" s="301"/>
      <c r="K92" s="314"/>
    </row>
    <row r="93" ht="15" customHeight="1">
      <c r="B93" s="323"/>
      <c r="C93" s="301" t="s">
        <v>723</v>
      </c>
      <c r="D93" s="301"/>
      <c r="E93" s="301"/>
      <c r="F93" s="322" t="s">
        <v>688</v>
      </c>
      <c r="G93" s="321"/>
      <c r="H93" s="301" t="s">
        <v>723</v>
      </c>
      <c r="I93" s="301" t="s">
        <v>722</v>
      </c>
      <c r="J93" s="301"/>
      <c r="K93" s="314"/>
    </row>
    <row r="94" ht="15" customHeight="1">
      <c r="B94" s="323"/>
      <c r="C94" s="301" t="s">
        <v>38</v>
      </c>
      <c r="D94" s="301"/>
      <c r="E94" s="301"/>
      <c r="F94" s="322" t="s">
        <v>688</v>
      </c>
      <c r="G94" s="321"/>
      <c r="H94" s="301" t="s">
        <v>724</v>
      </c>
      <c r="I94" s="301" t="s">
        <v>722</v>
      </c>
      <c r="J94" s="301"/>
      <c r="K94" s="314"/>
    </row>
    <row r="95" ht="15" customHeight="1">
      <c r="B95" s="323"/>
      <c r="C95" s="301" t="s">
        <v>48</v>
      </c>
      <c r="D95" s="301"/>
      <c r="E95" s="301"/>
      <c r="F95" s="322" t="s">
        <v>688</v>
      </c>
      <c r="G95" s="321"/>
      <c r="H95" s="301" t="s">
        <v>725</v>
      </c>
      <c r="I95" s="301" t="s">
        <v>722</v>
      </c>
      <c r="J95" s="301"/>
      <c r="K95" s="314"/>
    </row>
    <row r="96" ht="15" customHeight="1">
      <c r="B96" s="326"/>
      <c r="C96" s="327"/>
      <c r="D96" s="327"/>
      <c r="E96" s="327"/>
      <c r="F96" s="327"/>
      <c r="G96" s="327"/>
      <c r="H96" s="327"/>
      <c r="I96" s="327"/>
      <c r="J96" s="327"/>
      <c r="K96" s="328"/>
    </row>
    <row r="97" ht="18.75" customHeight="1">
      <c r="B97" s="329"/>
      <c r="C97" s="330"/>
      <c r="D97" s="330"/>
      <c r="E97" s="330"/>
      <c r="F97" s="330"/>
      <c r="G97" s="330"/>
      <c r="H97" s="330"/>
      <c r="I97" s="330"/>
      <c r="J97" s="330"/>
      <c r="K97" s="329"/>
    </row>
    <row r="98" ht="18.75" customHeight="1">
      <c r="B98" s="308"/>
      <c r="C98" s="308"/>
      <c r="D98" s="308"/>
      <c r="E98" s="308"/>
      <c r="F98" s="308"/>
      <c r="G98" s="308"/>
      <c r="H98" s="308"/>
      <c r="I98" s="308"/>
      <c r="J98" s="308"/>
      <c r="K98" s="308"/>
    </row>
    <row r="99" ht="7.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11"/>
    </row>
    <row r="100" ht="45" customHeight="1">
      <c r="B100" s="312"/>
      <c r="C100" s="313" t="s">
        <v>726</v>
      </c>
      <c r="D100" s="313"/>
      <c r="E100" s="313"/>
      <c r="F100" s="313"/>
      <c r="G100" s="313"/>
      <c r="H100" s="313"/>
      <c r="I100" s="313"/>
      <c r="J100" s="313"/>
      <c r="K100" s="314"/>
    </row>
    <row r="101" ht="17.25" customHeight="1">
      <c r="B101" s="312"/>
      <c r="C101" s="315" t="s">
        <v>682</v>
      </c>
      <c r="D101" s="315"/>
      <c r="E101" s="315"/>
      <c r="F101" s="315" t="s">
        <v>683</v>
      </c>
      <c r="G101" s="316"/>
      <c r="H101" s="315" t="s">
        <v>128</v>
      </c>
      <c r="I101" s="315" t="s">
        <v>57</v>
      </c>
      <c r="J101" s="315" t="s">
        <v>684</v>
      </c>
      <c r="K101" s="314"/>
    </row>
    <row r="102" ht="17.25" customHeight="1">
      <c r="B102" s="312"/>
      <c r="C102" s="317" t="s">
        <v>685</v>
      </c>
      <c r="D102" s="317"/>
      <c r="E102" s="317"/>
      <c r="F102" s="318" t="s">
        <v>686</v>
      </c>
      <c r="G102" s="319"/>
      <c r="H102" s="317"/>
      <c r="I102" s="317"/>
      <c r="J102" s="317" t="s">
        <v>687</v>
      </c>
      <c r="K102" s="314"/>
    </row>
    <row r="103" ht="5.25" customHeight="1">
      <c r="B103" s="312"/>
      <c r="C103" s="315"/>
      <c r="D103" s="315"/>
      <c r="E103" s="315"/>
      <c r="F103" s="315"/>
      <c r="G103" s="331"/>
      <c r="H103" s="315"/>
      <c r="I103" s="315"/>
      <c r="J103" s="315"/>
      <c r="K103" s="314"/>
    </row>
    <row r="104" ht="15" customHeight="1">
      <c r="B104" s="312"/>
      <c r="C104" s="301" t="s">
        <v>53</v>
      </c>
      <c r="D104" s="320"/>
      <c r="E104" s="320"/>
      <c r="F104" s="322" t="s">
        <v>688</v>
      </c>
      <c r="G104" s="331"/>
      <c r="H104" s="301" t="s">
        <v>727</v>
      </c>
      <c r="I104" s="301" t="s">
        <v>690</v>
      </c>
      <c r="J104" s="301">
        <v>20</v>
      </c>
      <c r="K104" s="314"/>
    </row>
    <row r="105" ht="15" customHeight="1">
      <c r="B105" s="312"/>
      <c r="C105" s="301" t="s">
        <v>691</v>
      </c>
      <c r="D105" s="301"/>
      <c r="E105" s="301"/>
      <c r="F105" s="322" t="s">
        <v>688</v>
      </c>
      <c r="G105" s="301"/>
      <c r="H105" s="301" t="s">
        <v>727</v>
      </c>
      <c r="I105" s="301" t="s">
        <v>690</v>
      </c>
      <c r="J105" s="301">
        <v>120</v>
      </c>
      <c r="K105" s="314"/>
    </row>
    <row r="106" ht="15" customHeight="1">
      <c r="B106" s="323"/>
      <c r="C106" s="301" t="s">
        <v>693</v>
      </c>
      <c r="D106" s="301"/>
      <c r="E106" s="301"/>
      <c r="F106" s="322" t="s">
        <v>694</v>
      </c>
      <c r="G106" s="301"/>
      <c r="H106" s="301" t="s">
        <v>727</v>
      </c>
      <c r="I106" s="301" t="s">
        <v>690</v>
      </c>
      <c r="J106" s="301">
        <v>50</v>
      </c>
      <c r="K106" s="314"/>
    </row>
    <row r="107" ht="15" customHeight="1">
      <c r="B107" s="323"/>
      <c r="C107" s="301" t="s">
        <v>696</v>
      </c>
      <c r="D107" s="301"/>
      <c r="E107" s="301"/>
      <c r="F107" s="322" t="s">
        <v>688</v>
      </c>
      <c r="G107" s="301"/>
      <c r="H107" s="301" t="s">
        <v>727</v>
      </c>
      <c r="I107" s="301" t="s">
        <v>698</v>
      </c>
      <c r="J107" s="301"/>
      <c r="K107" s="314"/>
    </row>
    <row r="108" ht="15" customHeight="1">
      <c r="B108" s="323"/>
      <c r="C108" s="301" t="s">
        <v>707</v>
      </c>
      <c r="D108" s="301"/>
      <c r="E108" s="301"/>
      <c r="F108" s="322" t="s">
        <v>694</v>
      </c>
      <c r="G108" s="301"/>
      <c r="H108" s="301" t="s">
        <v>727</v>
      </c>
      <c r="I108" s="301" t="s">
        <v>690</v>
      </c>
      <c r="J108" s="301">
        <v>50</v>
      </c>
      <c r="K108" s="314"/>
    </row>
    <row r="109" ht="15" customHeight="1">
      <c r="B109" s="323"/>
      <c r="C109" s="301" t="s">
        <v>715</v>
      </c>
      <c r="D109" s="301"/>
      <c r="E109" s="301"/>
      <c r="F109" s="322" t="s">
        <v>694</v>
      </c>
      <c r="G109" s="301"/>
      <c r="H109" s="301" t="s">
        <v>727</v>
      </c>
      <c r="I109" s="301" t="s">
        <v>690</v>
      </c>
      <c r="J109" s="301">
        <v>50</v>
      </c>
      <c r="K109" s="314"/>
    </row>
    <row r="110" ht="15" customHeight="1">
      <c r="B110" s="323"/>
      <c r="C110" s="301" t="s">
        <v>713</v>
      </c>
      <c r="D110" s="301"/>
      <c r="E110" s="301"/>
      <c r="F110" s="322" t="s">
        <v>694</v>
      </c>
      <c r="G110" s="301"/>
      <c r="H110" s="301" t="s">
        <v>727</v>
      </c>
      <c r="I110" s="301" t="s">
        <v>690</v>
      </c>
      <c r="J110" s="301">
        <v>50</v>
      </c>
      <c r="K110" s="314"/>
    </row>
    <row r="111" ht="15" customHeight="1">
      <c r="B111" s="323"/>
      <c r="C111" s="301" t="s">
        <v>53</v>
      </c>
      <c r="D111" s="301"/>
      <c r="E111" s="301"/>
      <c r="F111" s="322" t="s">
        <v>688</v>
      </c>
      <c r="G111" s="301"/>
      <c r="H111" s="301" t="s">
        <v>728</v>
      </c>
      <c r="I111" s="301" t="s">
        <v>690</v>
      </c>
      <c r="J111" s="301">
        <v>20</v>
      </c>
      <c r="K111" s="314"/>
    </row>
    <row r="112" ht="15" customHeight="1">
      <c r="B112" s="323"/>
      <c r="C112" s="301" t="s">
        <v>729</v>
      </c>
      <c r="D112" s="301"/>
      <c r="E112" s="301"/>
      <c r="F112" s="322" t="s">
        <v>688</v>
      </c>
      <c r="G112" s="301"/>
      <c r="H112" s="301" t="s">
        <v>730</v>
      </c>
      <c r="I112" s="301" t="s">
        <v>690</v>
      </c>
      <c r="J112" s="301">
        <v>120</v>
      </c>
      <c r="K112" s="314"/>
    </row>
    <row r="113" ht="15" customHeight="1">
      <c r="B113" s="323"/>
      <c r="C113" s="301" t="s">
        <v>38</v>
      </c>
      <c r="D113" s="301"/>
      <c r="E113" s="301"/>
      <c r="F113" s="322" t="s">
        <v>688</v>
      </c>
      <c r="G113" s="301"/>
      <c r="H113" s="301" t="s">
        <v>731</v>
      </c>
      <c r="I113" s="301" t="s">
        <v>722</v>
      </c>
      <c r="J113" s="301"/>
      <c r="K113" s="314"/>
    </row>
    <row r="114" ht="15" customHeight="1">
      <c r="B114" s="323"/>
      <c r="C114" s="301" t="s">
        <v>48</v>
      </c>
      <c r="D114" s="301"/>
      <c r="E114" s="301"/>
      <c r="F114" s="322" t="s">
        <v>688</v>
      </c>
      <c r="G114" s="301"/>
      <c r="H114" s="301" t="s">
        <v>732</v>
      </c>
      <c r="I114" s="301" t="s">
        <v>722</v>
      </c>
      <c r="J114" s="301"/>
      <c r="K114" s="314"/>
    </row>
    <row r="115" ht="15" customHeight="1">
      <c r="B115" s="323"/>
      <c r="C115" s="301" t="s">
        <v>57</v>
      </c>
      <c r="D115" s="301"/>
      <c r="E115" s="301"/>
      <c r="F115" s="322" t="s">
        <v>688</v>
      </c>
      <c r="G115" s="301"/>
      <c r="H115" s="301" t="s">
        <v>733</v>
      </c>
      <c r="I115" s="301" t="s">
        <v>734</v>
      </c>
      <c r="J115" s="301"/>
      <c r="K115" s="314"/>
    </row>
    <row r="116" ht="15" customHeight="1">
      <c r="B116" s="326"/>
      <c r="C116" s="332"/>
      <c r="D116" s="332"/>
      <c r="E116" s="332"/>
      <c r="F116" s="332"/>
      <c r="G116" s="332"/>
      <c r="H116" s="332"/>
      <c r="I116" s="332"/>
      <c r="J116" s="332"/>
      <c r="K116" s="328"/>
    </row>
    <row r="117" ht="18.75" customHeight="1">
      <c r="B117" s="333"/>
      <c r="C117" s="297"/>
      <c r="D117" s="297"/>
      <c r="E117" s="297"/>
      <c r="F117" s="334"/>
      <c r="G117" s="297"/>
      <c r="H117" s="297"/>
      <c r="I117" s="297"/>
      <c r="J117" s="297"/>
      <c r="K117" s="333"/>
    </row>
    <row r="118" ht="18.75" customHeight="1">
      <c r="B118" s="308"/>
      <c r="C118" s="308"/>
      <c r="D118" s="308"/>
      <c r="E118" s="308"/>
      <c r="F118" s="308"/>
      <c r="G118" s="308"/>
      <c r="H118" s="308"/>
      <c r="I118" s="308"/>
      <c r="J118" s="308"/>
      <c r="K118" s="308"/>
    </row>
    <row r="119" ht="7.5" customHeight="1">
      <c r="B119" s="335"/>
      <c r="C119" s="336"/>
      <c r="D119" s="336"/>
      <c r="E119" s="336"/>
      <c r="F119" s="336"/>
      <c r="G119" s="336"/>
      <c r="H119" s="336"/>
      <c r="I119" s="336"/>
      <c r="J119" s="336"/>
      <c r="K119" s="337"/>
    </row>
    <row r="120" ht="45" customHeight="1">
      <c r="B120" s="338"/>
      <c r="C120" s="291" t="s">
        <v>735</v>
      </c>
      <c r="D120" s="291"/>
      <c r="E120" s="291"/>
      <c r="F120" s="291"/>
      <c r="G120" s="291"/>
      <c r="H120" s="291"/>
      <c r="I120" s="291"/>
      <c r="J120" s="291"/>
      <c r="K120" s="339"/>
    </row>
    <row r="121" ht="17.25" customHeight="1">
      <c r="B121" s="340"/>
      <c r="C121" s="315" t="s">
        <v>682</v>
      </c>
      <c r="D121" s="315"/>
      <c r="E121" s="315"/>
      <c r="F121" s="315" t="s">
        <v>683</v>
      </c>
      <c r="G121" s="316"/>
      <c r="H121" s="315" t="s">
        <v>128</v>
      </c>
      <c r="I121" s="315" t="s">
        <v>57</v>
      </c>
      <c r="J121" s="315" t="s">
        <v>684</v>
      </c>
      <c r="K121" s="341"/>
    </row>
    <row r="122" ht="17.25" customHeight="1">
      <c r="B122" s="340"/>
      <c r="C122" s="317" t="s">
        <v>685</v>
      </c>
      <c r="D122" s="317"/>
      <c r="E122" s="317"/>
      <c r="F122" s="318" t="s">
        <v>686</v>
      </c>
      <c r="G122" s="319"/>
      <c r="H122" s="317"/>
      <c r="I122" s="317"/>
      <c r="J122" s="317" t="s">
        <v>687</v>
      </c>
      <c r="K122" s="341"/>
    </row>
    <row r="123" ht="5.25" customHeight="1">
      <c r="B123" s="342"/>
      <c r="C123" s="320"/>
      <c r="D123" s="320"/>
      <c r="E123" s="320"/>
      <c r="F123" s="320"/>
      <c r="G123" s="301"/>
      <c r="H123" s="320"/>
      <c r="I123" s="320"/>
      <c r="J123" s="320"/>
      <c r="K123" s="343"/>
    </row>
    <row r="124" ht="15" customHeight="1">
      <c r="B124" s="342"/>
      <c r="C124" s="301" t="s">
        <v>691</v>
      </c>
      <c r="D124" s="320"/>
      <c r="E124" s="320"/>
      <c r="F124" s="322" t="s">
        <v>688</v>
      </c>
      <c r="G124" s="301"/>
      <c r="H124" s="301" t="s">
        <v>727</v>
      </c>
      <c r="I124" s="301" t="s">
        <v>690</v>
      </c>
      <c r="J124" s="301">
        <v>120</v>
      </c>
      <c r="K124" s="344"/>
    </row>
    <row r="125" ht="15" customHeight="1">
      <c r="B125" s="342"/>
      <c r="C125" s="301" t="s">
        <v>736</v>
      </c>
      <c r="D125" s="301"/>
      <c r="E125" s="301"/>
      <c r="F125" s="322" t="s">
        <v>688</v>
      </c>
      <c r="G125" s="301"/>
      <c r="H125" s="301" t="s">
        <v>737</v>
      </c>
      <c r="I125" s="301" t="s">
        <v>690</v>
      </c>
      <c r="J125" s="301" t="s">
        <v>738</v>
      </c>
      <c r="K125" s="344"/>
    </row>
    <row r="126" ht="15" customHeight="1">
      <c r="B126" s="342"/>
      <c r="C126" s="301" t="s">
        <v>637</v>
      </c>
      <c r="D126" s="301"/>
      <c r="E126" s="301"/>
      <c r="F126" s="322" t="s">
        <v>688</v>
      </c>
      <c r="G126" s="301"/>
      <c r="H126" s="301" t="s">
        <v>739</v>
      </c>
      <c r="I126" s="301" t="s">
        <v>690</v>
      </c>
      <c r="J126" s="301" t="s">
        <v>738</v>
      </c>
      <c r="K126" s="344"/>
    </row>
    <row r="127" ht="15" customHeight="1">
      <c r="B127" s="342"/>
      <c r="C127" s="301" t="s">
        <v>699</v>
      </c>
      <c r="D127" s="301"/>
      <c r="E127" s="301"/>
      <c r="F127" s="322" t="s">
        <v>694</v>
      </c>
      <c r="G127" s="301"/>
      <c r="H127" s="301" t="s">
        <v>700</v>
      </c>
      <c r="I127" s="301" t="s">
        <v>690</v>
      </c>
      <c r="J127" s="301">
        <v>15</v>
      </c>
      <c r="K127" s="344"/>
    </row>
    <row r="128" ht="15" customHeight="1">
      <c r="B128" s="342"/>
      <c r="C128" s="324" t="s">
        <v>701</v>
      </c>
      <c r="D128" s="324"/>
      <c r="E128" s="324"/>
      <c r="F128" s="325" t="s">
        <v>694</v>
      </c>
      <c r="G128" s="324"/>
      <c r="H128" s="324" t="s">
        <v>702</v>
      </c>
      <c r="I128" s="324" t="s">
        <v>690</v>
      </c>
      <c r="J128" s="324">
        <v>15</v>
      </c>
      <c r="K128" s="344"/>
    </row>
    <row r="129" ht="15" customHeight="1">
      <c r="B129" s="342"/>
      <c r="C129" s="324" t="s">
        <v>703</v>
      </c>
      <c r="D129" s="324"/>
      <c r="E129" s="324"/>
      <c r="F129" s="325" t="s">
        <v>694</v>
      </c>
      <c r="G129" s="324"/>
      <c r="H129" s="324" t="s">
        <v>704</v>
      </c>
      <c r="I129" s="324" t="s">
        <v>690</v>
      </c>
      <c r="J129" s="324">
        <v>20</v>
      </c>
      <c r="K129" s="344"/>
    </row>
    <row r="130" ht="15" customHeight="1">
      <c r="B130" s="342"/>
      <c r="C130" s="324" t="s">
        <v>705</v>
      </c>
      <c r="D130" s="324"/>
      <c r="E130" s="324"/>
      <c r="F130" s="325" t="s">
        <v>694</v>
      </c>
      <c r="G130" s="324"/>
      <c r="H130" s="324" t="s">
        <v>706</v>
      </c>
      <c r="I130" s="324" t="s">
        <v>690</v>
      </c>
      <c r="J130" s="324">
        <v>20</v>
      </c>
      <c r="K130" s="344"/>
    </row>
    <row r="131" ht="15" customHeight="1">
      <c r="B131" s="342"/>
      <c r="C131" s="301" t="s">
        <v>693</v>
      </c>
      <c r="D131" s="301"/>
      <c r="E131" s="301"/>
      <c r="F131" s="322" t="s">
        <v>694</v>
      </c>
      <c r="G131" s="301"/>
      <c r="H131" s="301" t="s">
        <v>727</v>
      </c>
      <c r="I131" s="301" t="s">
        <v>690</v>
      </c>
      <c r="J131" s="301">
        <v>50</v>
      </c>
      <c r="K131" s="344"/>
    </row>
    <row r="132" ht="15" customHeight="1">
      <c r="B132" s="342"/>
      <c r="C132" s="301" t="s">
        <v>707</v>
      </c>
      <c r="D132" s="301"/>
      <c r="E132" s="301"/>
      <c r="F132" s="322" t="s">
        <v>694</v>
      </c>
      <c r="G132" s="301"/>
      <c r="H132" s="301" t="s">
        <v>727</v>
      </c>
      <c r="I132" s="301" t="s">
        <v>690</v>
      </c>
      <c r="J132" s="301">
        <v>50</v>
      </c>
      <c r="K132" s="344"/>
    </row>
    <row r="133" ht="15" customHeight="1">
      <c r="B133" s="342"/>
      <c r="C133" s="301" t="s">
        <v>713</v>
      </c>
      <c r="D133" s="301"/>
      <c r="E133" s="301"/>
      <c r="F133" s="322" t="s">
        <v>694</v>
      </c>
      <c r="G133" s="301"/>
      <c r="H133" s="301" t="s">
        <v>727</v>
      </c>
      <c r="I133" s="301" t="s">
        <v>690</v>
      </c>
      <c r="J133" s="301">
        <v>50</v>
      </c>
      <c r="K133" s="344"/>
    </row>
    <row r="134" ht="15" customHeight="1">
      <c r="B134" s="342"/>
      <c r="C134" s="301" t="s">
        <v>715</v>
      </c>
      <c r="D134" s="301"/>
      <c r="E134" s="301"/>
      <c r="F134" s="322" t="s">
        <v>694</v>
      </c>
      <c r="G134" s="301"/>
      <c r="H134" s="301" t="s">
        <v>727</v>
      </c>
      <c r="I134" s="301" t="s">
        <v>690</v>
      </c>
      <c r="J134" s="301">
        <v>50</v>
      </c>
      <c r="K134" s="344"/>
    </row>
    <row r="135" ht="15" customHeight="1">
      <c r="B135" s="342"/>
      <c r="C135" s="301" t="s">
        <v>133</v>
      </c>
      <c r="D135" s="301"/>
      <c r="E135" s="301"/>
      <c r="F135" s="322" t="s">
        <v>694</v>
      </c>
      <c r="G135" s="301"/>
      <c r="H135" s="301" t="s">
        <v>740</v>
      </c>
      <c r="I135" s="301" t="s">
        <v>690</v>
      </c>
      <c r="J135" s="301">
        <v>255</v>
      </c>
      <c r="K135" s="344"/>
    </row>
    <row r="136" ht="15" customHeight="1">
      <c r="B136" s="342"/>
      <c r="C136" s="301" t="s">
        <v>717</v>
      </c>
      <c r="D136" s="301"/>
      <c r="E136" s="301"/>
      <c r="F136" s="322" t="s">
        <v>688</v>
      </c>
      <c r="G136" s="301"/>
      <c r="H136" s="301" t="s">
        <v>741</v>
      </c>
      <c r="I136" s="301" t="s">
        <v>719</v>
      </c>
      <c r="J136" s="301"/>
      <c r="K136" s="344"/>
    </row>
    <row r="137" ht="15" customHeight="1">
      <c r="B137" s="342"/>
      <c r="C137" s="301" t="s">
        <v>720</v>
      </c>
      <c r="D137" s="301"/>
      <c r="E137" s="301"/>
      <c r="F137" s="322" t="s">
        <v>688</v>
      </c>
      <c r="G137" s="301"/>
      <c r="H137" s="301" t="s">
        <v>742</v>
      </c>
      <c r="I137" s="301" t="s">
        <v>722</v>
      </c>
      <c r="J137" s="301"/>
      <c r="K137" s="344"/>
    </row>
    <row r="138" ht="15" customHeight="1">
      <c r="B138" s="342"/>
      <c r="C138" s="301" t="s">
        <v>723</v>
      </c>
      <c r="D138" s="301"/>
      <c r="E138" s="301"/>
      <c r="F138" s="322" t="s">
        <v>688</v>
      </c>
      <c r="G138" s="301"/>
      <c r="H138" s="301" t="s">
        <v>723</v>
      </c>
      <c r="I138" s="301" t="s">
        <v>722</v>
      </c>
      <c r="J138" s="301"/>
      <c r="K138" s="344"/>
    </row>
    <row r="139" ht="15" customHeight="1">
      <c r="B139" s="342"/>
      <c r="C139" s="301" t="s">
        <v>38</v>
      </c>
      <c r="D139" s="301"/>
      <c r="E139" s="301"/>
      <c r="F139" s="322" t="s">
        <v>688</v>
      </c>
      <c r="G139" s="301"/>
      <c r="H139" s="301" t="s">
        <v>743</v>
      </c>
      <c r="I139" s="301" t="s">
        <v>722</v>
      </c>
      <c r="J139" s="301"/>
      <c r="K139" s="344"/>
    </row>
    <row r="140" ht="15" customHeight="1">
      <c r="B140" s="342"/>
      <c r="C140" s="301" t="s">
        <v>744</v>
      </c>
      <c r="D140" s="301"/>
      <c r="E140" s="301"/>
      <c r="F140" s="322" t="s">
        <v>688</v>
      </c>
      <c r="G140" s="301"/>
      <c r="H140" s="301" t="s">
        <v>745</v>
      </c>
      <c r="I140" s="301" t="s">
        <v>722</v>
      </c>
      <c r="J140" s="301"/>
      <c r="K140" s="344"/>
    </row>
    <row r="141" ht="15" customHeight="1">
      <c r="B141" s="345"/>
      <c r="C141" s="346"/>
      <c r="D141" s="346"/>
      <c r="E141" s="346"/>
      <c r="F141" s="346"/>
      <c r="G141" s="346"/>
      <c r="H141" s="346"/>
      <c r="I141" s="346"/>
      <c r="J141" s="346"/>
      <c r="K141" s="347"/>
    </row>
    <row r="142" ht="18.75" customHeight="1">
      <c r="B142" s="297"/>
      <c r="C142" s="297"/>
      <c r="D142" s="297"/>
      <c r="E142" s="297"/>
      <c r="F142" s="334"/>
      <c r="G142" s="297"/>
      <c r="H142" s="297"/>
      <c r="I142" s="297"/>
      <c r="J142" s="297"/>
      <c r="K142" s="297"/>
    </row>
    <row r="143" ht="18.75" customHeight="1">
      <c r="B143" s="308"/>
      <c r="C143" s="308"/>
      <c r="D143" s="308"/>
      <c r="E143" s="308"/>
      <c r="F143" s="308"/>
      <c r="G143" s="308"/>
      <c r="H143" s="308"/>
      <c r="I143" s="308"/>
      <c r="J143" s="308"/>
      <c r="K143" s="308"/>
    </row>
    <row r="144" ht="7.5" customHeight="1">
      <c r="B144" s="309"/>
      <c r="C144" s="310"/>
      <c r="D144" s="310"/>
      <c r="E144" s="310"/>
      <c r="F144" s="310"/>
      <c r="G144" s="310"/>
      <c r="H144" s="310"/>
      <c r="I144" s="310"/>
      <c r="J144" s="310"/>
      <c r="K144" s="311"/>
    </row>
    <row r="145" ht="45" customHeight="1">
      <c r="B145" s="312"/>
      <c r="C145" s="313" t="s">
        <v>746</v>
      </c>
      <c r="D145" s="313"/>
      <c r="E145" s="313"/>
      <c r="F145" s="313"/>
      <c r="G145" s="313"/>
      <c r="H145" s="313"/>
      <c r="I145" s="313"/>
      <c r="J145" s="313"/>
      <c r="K145" s="314"/>
    </row>
    <row r="146" ht="17.25" customHeight="1">
      <c r="B146" s="312"/>
      <c r="C146" s="315" t="s">
        <v>682</v>
      </c>
      <c r="D146" s="315"/>
      <c r="E146" s="315"/>
      <c r="F146" s="315" t="s">
        <v>683</v>
      </c>
      <c r="G146" s="316"/>
      <c r="H146" s="315" t="s">
        <v>128</v>
      </c>
      <c r="I146" s="315" t="s">
        <v>57</v>
      </c>
      <c r="J146" s="315" t="s">
        <v>684</v>
      </c>
      <c r="K146" s="314"/>
    </row>
    <row r="147" ht="17.25" customHeight="1">
      <c r="B147" s="312"/>
      <c r="C147" s="317" t="s">
        <v>685</v>
      </c>
      <c r="D147" s="317"/>
      <c r="E147" s="317"/>
      <c r="F147" s="318" t="s">
        <v>686</v>
      </c>
      <c r="G147" s="319"/>
      <c r="H147" s="317"/>
      <c r="I147" s="317"/>
      <c r="J147" s="317" t="s">
        <v>687</v>
      </c>
      <c r="K147" s="314"/>
    </row>
    <row r="148" ht="5.25" customHeight="1">
      <c r="B148" s="323"/>
      <c r="C148" s="320"/>
      <c r="D148" s="320"/>
      <c r="E148" s="320"/>
      <c r="F148" s="320"/>
      <c r="G148" s="321"/>
      <c r="H148" s="320"/>
      <c r="I148" s="320"/>
      <c r="J148" s="320"/>
      <c r="K148" s="344"/>
    </row>
    <row r="149" ht="15" customHeight="1">
      <c r="B149" s="323"/>
      <c r="C149" s="348" t="s">
        <v>691</v>
      </c>
      <c r="D149" s="301"/>
      <c r="E149" s="301"/>
      <c r="F149" s="349" t="s">
        <v>688</v>
      </c>
      <c r="G149" s="301"/>
      <c r="H149" s="348" t="s">
        <v>727</v>
      </c>
      <c r="I149" s="348" t="s">
        <v>690</v>
      </c>
      <c r="J149" s="348">
        <v>120</v>
      </c>
      <c r="K149" s="344"/>
    </row>
    <row r="150" ht="15" customHeight="1">
      <c r="B150" s="323"/>
      <c r="C150" s="348" t="s">
        <v>736</v>
      </c>
      <c r="D150" s="301"/>
      <c r="E150" s="301"/>
      <c r="F150" s="349" t="s">
        <v>688</v>
      </c>
      <c r="G150" s="301"/>
      <c r="H150" s="348" t="s">
        <v>747</v>
      </c>
      <c r="I150" s="348" t="s">
        <v>690</v>
      </c>
      <c r="J150" s="348" t="s">
        <v>738</v>
      </c>
      <c r="K150" s="344"/>
    </row>
    <row r="151" ht="15" customHeight="1">
      <c r="B151" s="323"/>
      <c r="C151" s="348" t="s">
        <v>637</v>
      </c>
      <c r="D151" s="301"/>
      <c r="E151" s="301"/>
      <c r="F151" s="349" t="s">
        <v>688</v>
      </c>
      <c r="G151" s="301"/>
      <c r="H151" s="348" t="s">
        <v>748</v>
      </c>
      <c r="I151" s="348" t="s">
        <v>690</v>
      </c>
      <c r="J151" s="348" t="s">
        <v>738</v>
      </c>
      <c r="K151" s="344"/>
    </row>
    <row r="152" ht="15" customHeight="1">
      <c r="B152" s="323"/>
      <c r="C152" s="348" t="s">
        <v>693</v>
      </c>
      <c r="D152" s="301"/>
      <c r="E152" s="301"/>
      <c r="F152" s="349" t="s">
        <v>694</v>
      </c>
      <c r="G152" s="301"/>
      <c r="H152" s="348" t="s">
        <v>727</v>
      </c>
      <c r="I152" s="348" t="s">
        <v>690</v>
      </c>
      <c r="J152" s="348">
        <v>50</v>
      </c>
      <c r="K152" s="344"/>
    </row>
    <row r="153" ht="15" customHeight="1">
      <c r="B153" s="323"/>
      <c r="C153" s="348" t="s">
        <v>696</v>
      </c>
      <c r="D153" s="301"/>
      <c r="E153" s="301"/>
      <c r="F153" s="349" t="s">
        <v>688</v>
      </c>
      <c r="G153" s="301"/>
      <c r="H153" s="348" t="s">
        <v>727</v>
      </c>
      <c r="I153" s="348" t="s">
        <v>698</v>
      </c>
      <c r="J153" s="348"/>
      <c r="K153" s="344"/>
    </row>
    <row r="154" ht="15" customHeight="1">
      <c r="B154" s="323"/>
      <c r="C154" s="348" t="s">
        <v>707</v>
      </c>
      <c r="D154" s="301"/>
      <c r="E154" s="301"/>
      <c r="F154" s="349" t="s">
        <v>694</v>
      </c>
      <c r="G154" s="301"/>
      <c r="H154" s="348" t="s">
        <v>727</v>
      </c>
      <c r="I154" s="348" t="s">
        <v>690</v>
      </c>
      <c r="J154" s="348">
        <v>50</v>
      </c>
      <c r="K154" s="344"/>
    </row>
    <row r="155" ht="15" customHeight="1">
      <c r="B155" s="323"/>
      <c r="C155" s="348" t="s">
        <v>715</v>
      </c>
      <c r="D155" s="301"/>
      <c r="E155" s="301"/>
      <c r="F155" s="349" t="s">
        <v>694</v>
      </c>
      <c r="G155" s="301"/>
      <c r="H155" s="348" t="s">
        <v>727</v>
      </c>
      <c r="I155" s="348" t="s">
        <v>690</v>
      </c>
      <c r="J155" s="348">
        <v>50</v>
      </c>
      <c r="K155" s="344"/>
    </row>
    <row r="156" ht="15" customHeight="1">
      <c r="B156" s="323"/>
      <c r="C156" s="348" t="s">
        <v>713</v>
      </c>
      <c r="D156" s="301"/>
      <c r="E156" s="301"/>
      <c r="F156" s="349" t="s">
        <v>694</v>
      </c>
      <c r="G156" s="301"/>
      <c r="H156" s="348" t="s">
        <v>727</v>
      </c>
      <c r="I156" s="348" t="s">
        <v>690</v>
      </c>
      <c r="J156" s="348">
        <v>50</v>
      </c>
      <c r="K156" s="344"/>
    </row>
    <row r="157" ht="15" customHeight="1">
      <c r="B157" s="323"/>
      <c r="C157" s="348" t="s">
        <v>114</v>
      </c>
      <c r="D157" s="301"/>
      <c r="E157" s="301"/>
      <c r="F157" s="349" t="s">
        <v>688</v>
      </c>
      <c r="G157" s="301"/>
      <c r="H157" s="348" t="s">
        <v>749</v>
      </c>
      <c r="I157" s="348" t="s">
        <v>690</v>
      </c>
      <c r="J157" s="348" t="s">
        <v>750</v>
      </c>
      <c r="K157" s="344"/>
    </row>
    <row r="158" ht="15" customHeight="1">
      <c r="B158" s="323"/>
      <c r="C158" s="348" t="s">
        <v>751</v>
      </c>
      <c r="D158" s="301"/>
      <c r="E158" s="301"/>
      <c r="F158" s="349" t="s">
        <v>688</v>
      </c>
      <c r="G158" s="301"/>
      <c r="H158" s="348" t="s">
        <v>752</v>
      </c>
      <c r="I158" s="348" t="s">
        <v>722</v>
      </c>
      <c r="J158" s="348"/>
      <c r="K158" s="344"/>
    </row>
    <row r="159" ht="15" customHeight="1">
      <c r="B159" s="350"/>
      <c r="C159" s="332"/>
      <c r="D159" s="332"/>
      <c r="E159" s="332"/>
      <c r="F159" s="332"/>
      <c r="G159" s="332"/>
      <c r="H159" s="332"/>
      <c r="I159" s="332"/>
      <c r="J159" s="332"/>
      <c r="K159" s="351"/>
    </row>
    <row r="160" ht="18.75" customHeight="1">
      <c r="B160" s="297"/>
      <c r="C160" s="301"/>
      <c r="D160" s="301"/>
      <c r="E160" s="301"/>
      <c r="F160" s="322"/>
      <c r="G160" s="301"/>
      <c r="H160" s="301"/>
      <c r="I160" s="301"/>
      <c r="J160" s="301"/>
      <c r="K160" s="297"/>
    </row>
    <row r="161" ht="18.75" customHeight="1">
      <c r="B161" s="308"/>
      <c r="C161" s="308"/>
      <c r="D161" s="308"/>
      <c r="E161" s="308"/>
      <c r="F161" s="308"/>
      <c r="G161" s="308"/>
      <c r="H161" s="308"/>
      <c r="I161" s="308"/>
      <c r="J161" s="308"/>
      <c r="K161" s="308"/>
    </row>
    <row r="162" ht="7.5" customHeight="1">
      <c r="B162" s="287"/>
      <c r="C162" s="288"/>
      <c r="D162" s="288"/>
      <c r="E162" s="288"/>
      <c r="F162" s="288"/>
      <c r="G162" s="288"/>
      <c r="H162" s="288"/>
      <c r="I162" s="288"/>
      <c r="J162" s="288"/>
      <c r="K162" s="289"/>
    </row>
    <row r="163" ht="45" customHeight="1">
      <c r="B163" s="290"/>
      <c r="C163" s="291" t="s">
        <v>753</v>
      </c>
      <c r="D163" s="291"/>
      <c r="E163" s="291"/>
      <c r="F163" s="291"/>
      <c r="G163" s="291"/>
      <c r="H163" s="291"/>
      <c r="I163" s="291"/>
      <c r="J163" s="291"/>
      <c r="K163" s="292"/>
    </row>
    <row r="164" ht="17.25" customHeight="1">
      <c r="B164" s="290"/>
      <c r="C164" s="315" t="s">
        <v>682</v>
      </c>
      <c r="D164" s="315"/>
      <c r="E164" s="315"/>
      <c r="F164" s="315" t="s">
        <v>683</v>
      </c>
      <c r="G164" s="352"/>
      <c r="H164" s="353" t="s">
        <v>128</v>
      </c>
      <c r="I164" s="353" t="s">
        <v>57</v>
      </c>
      <c r="J164" s="315" t="s">
        <v>684</v>
      </c>
      <c r="K164" s="292"/>
    </row>
    <row r="165" ht="17.25" customHeight="1">
      <c r="B165" s="293"/>
      <c r="C165" s="317" t="s">
        <v>685</v>
      </c>
      <c r="D165" s="317"/>
      <c r="E165" s="317"/>
      <c r="F165" s="318" t="s">
        <v>686</v>
      </c>
      <c r="G165" s="354"/>
      <c r="H165" s="355"/>
      <c r="I165" s="355"/>
      <c r="J165" s="317" t="s">
        <v>687</v>
      </c>
      <c r="K165" s="295"/>
    </row>
    <row r="166" ht="5.25" customHeight="1">
      <c r="B166" s="323"/>
      <c r="C166" s="320"/>
      <c r="D166" s="320"/>
      <c r="E166" s="320"/>
      <c r="F166" s="320"/>
      <c r="G166" s="321"/>
      <c r="H166" s="320"/>
      <c r="I166" s="320"/>
      <c r="J166" s="320"/>
      <c r="K166" s="344"/>
    </row>
    <row r="167" ht="15" customHeight="1">
      <c r="B167" s="323"/>
      <c r="C167" s="301" t="s">
        <v>691</v>
      </c>
      <c r="D167" s="301"/>
      <c r="E167" s="301"/>
      <c r="F167" s="322" t="s">
        <v>688</v>
      </c>
      <c r="G167" s="301"/>
      <c r="H167" s="301" t="s">
        <v>727</v>
      </c>
      <c r="I167" s="301" t="s">
        <v>690</v>
      </c>
      <c r="J167" s="301">
        <v>120</v>
      </c>
      <c r="K167" s="344"/>
    </row>
    <row r="168" ht="15" customHeight="1">
      <c r="B168" s="323"/>
      <c r="C168" s="301" t="s">
        <v>736</v>
      </c>
      <c r="D168" s="301"/>
      <c r="E168" s="301"/>
      <c r="F168" s="322" t="s">
        <v>688</v>
      </c>
      <c r="G168" s="301"/>
      <c r="H168" s="301" t="s">
        <v>737</v>
      </c>
      <c r="I168" s="301" t="s">
        <v>690</v>
      </c>
      <c r="J168" s="301" t="s">
        <v>738</v>
      </c>
      <c r="K168" s="344"/>
    </row>
    <row r="169" ht="15" customHeight="1">
      <c r="B169" s="323"/>
      <c r="C169" s="301" t="s">
        <v>637</v>
      </c>
      <c r="D169" s="301"/>
      <c r="E169" s="301"/>
      <c r="F169" s="322" t="s">
        <v>688</v>
      </c>
      <c r="G169" s="301"/>
      <c r="H169" s="301" t="s">
        <v>754</v>
      </c>
      <c r="I169" s="301" t="s">
        <v>690</v>
      </c>
      <c r="J169" s="301" t="s">
        <v>738</v>
      </c>
      <c r="K169" s="344"/>
    </row>
    <row r="170" ht="15" customHeight="1">
      <c r="B170" s="323"/>
      <c r="C170" s="301" t="s">
        <v>693</v>
      </c>
      <c r="D170" s="301"/>
      <c r="E170" s="301"/>
      <c r="F170" s="322" t="s">
        <v>694</v>
      </c>
      <c r="G170" s="301"/>
      <c r="H170" s="301" t="s">
        <v>754</v>
      </c>
      <c r="I170" s="301" t="s">
        <v>690</v>
      </c>
      <c r="J170" s="301">
        <v>50</v>
      </c>
      <c r="K170" s="344"/>
    </row>
    <row r="171" ht="15" customHeight="1">
      <c r="B171" s="323"/>
      <c r="C171" s="301" t="s">
        <v>696</v>
      </c>
      <c r="D171" s="301"/>
      <c r="E171" s="301"/>
      <c r="F171" s="322" t="s">
        <v>688</v>
      </c>
      <c r="G171" s="301"/>
      <c r="H171" s="301" t="s">
        <v>754</v>
      </c>
      <c r="I171" s="301" t="s">
        <v>698</v>
      </c>
      <c r="J171" s="301"/>
      <c r="K171" s="344"/>
    </row>
    <row r="172" ht="15" customHeight="1">
      <c r="B172" s="323"/>
      <c r="C172" s="301" t="s">
        <v>707</v>
      </c>
      <c r="D172" s="301"/>
      <c r="E172" s="301"/>
      <c r="F172" s="322" t="s">
        <v>694</v>
      </c>
      <c r="G172" s="301"/>
      <c r="H172" s="301" t="s">
        <v>754</v>
      </c>
      <c r="I172" s="301" t="s">
        <v>690</v>
      </c>
      <c r="J172" s="301">
        <v>50</v>
      </c>
      <c r="K172" s="344"/>
    </row>
    <row r="173" ht="15" customHeight="1">
      <c r="B173" s="323"/>
      <c r="C173" s="301" t="s">
        <v>715</v>
      </c>
      <c r="D173" s="301"/>
      <c r="E173" s="301"/>
      <c r="F173" s="322" t="s">
        <v>694</v>
      </c>
      <c r="G173" s="301"/>
      <c r="H173" s="301" t="s">
        <v>754</v>
      </c>
      <c r="I173" s="301" t="s">
        <v>690</v>
      </c>
      <c r="J173" s="301">
        <v>50</v>
      </c>
      <c r="K173" s="344"/>
    </row>
    <row r="174" ht="15" customHeight="1">
      <c r="B174" s="323"/>
      <c r="C174" s="301" t="s">
        <v>713</v>
      </c>
      <c r="D174" s="301"/>
      <c r="E174" s="301"/>
      <c r="F174" s="322" t="s">
        <v>694</v>
      </c>
      <c r="G174" s="301"/>
      <c r="H174" s="301" t="s">
        <v>754</v>
      </c>
      <c r="I174" s="301" t="s">
        <v>690</v>
      </c>
      <c r="J174" s="301">
        <v>50</v>
      </c>
      <c r="K174" s="344"/>
    </row>
    <row r="175" ht="15" customHeight="1">
      <c r="B175" s="323"/>
      <c r="C175" s="301" t="s">
        <v>127</v>
      </c>
      <c r="D175" s="301"/>
      <c r="E175" s="301"/>
      <c r="F175" s="322" t="s">
        <v>688</v>
      </c>
      <c r="G175" s="301"/>
      <c r="H175" s="301" t="s">
        <v>755</v>
      </c>
      <c r="I175" s="301" t="s">
        <v>756</v>
      </c>
      <c r="J175" s="301"/>
      <c r="K175" s="344"/>
    </row>
    <row r="176" ht="15" customHeight="1">
      <c r="B176" s="323"/>
      <c r="C176" s="301" t="s">
        <v>57</v>
      </c>
      <c r="D176" s="301"/>
      <c r="E176" s="301"/>
      <c r="F176" s="322" t="s">
        <v>688</v>
      </c>
      <c r="G176" s="301"/>
      <c r="H176" s="301" t="s">
        <v>757</v>
      </c>
      <c r="I176" s="301" t="s">
        <v>758</v>
      </c>
      <c r="J176" s="301">
        <v>1</v>
      </c>
      <c r="K176" s="344"/>
    </row>
    <row r="177" ht="15" customHeight="1">
      <c r="B177" s="323"/>
      <c r="C177" s="301" t="s">
        <v>53</v>
      </c>
      <c r="D177" s="301"/>
      <c r="E177" s="301"/>
      <c r="F177" s="322" t="s">
        <v>688</v>
      </c>
      <c r="G177" s="301"/>
      <c r="H177" s="301" t="s">
        <v>759</v>
      </c>
      <c r="I177" s="301" t="s">
        <v>690</v>
      </c>
      <c r="J177" s="301">
        <v>20</v>
      </c>
      <c r="K177" s="344"/>
    </row>
    <row r="178" ht="15" customHeight="1">
      <c r="B178" s="323"/>
      <c r="C178" s="301" t="s">
        <v>128</v>
      </c>
      <c r="D178" s="301"/>
      <c r="E178" s="301"/>
      <c r="F178" s="322" t="s">
        <v>688</v>
      </c>
      <c r="G178" s="301"/>
      <c r="H178" s="301" t="s">
        <v>760</v>
      </c>
      <c r="I178" s="301" t="s">
        <v>690</v>
      </c>
      <c r="J178" s="301">
        <v>255</v>
      </c>
      <c r="K178" s="344"/>
    </row>
    <row r="179" ht="15" customHeight="1">
      <c r="B179" s="323"/>
      <c r="C179" s="301" t="s">
        <v>129</v>
      </c>
      <c r="D179" s="301"/>
      <c r="E179" s="301"/>
      <c r="F179" s="322" t="s">
        <v>688</v>
      </c>
      <c r="G179" s="301"/>
      <c r="H179" s="301" t="s">
        <v>653</v>
      </c>
      <c r="I179" s="301" t="s">
        <v>690</v>
      </c>
      <c r="J179" s="301">
        <v>10</v>
      </c>
      <c r="K179" s="344"/>
    </row>
    <row r="180" ht="15" customHeight="1">
      <c r="B180" s="323"/>
      <c r="C180" s="301" t="s">
        <v>130</v>
      </c>
      <c r="D180" s="301"/>
      <c r="E180" s="301"/>
      <c r="F180" s="322" t="s">
        <v>688</v>
      </c>
      <c r="G180" s="301"/>
      <c r="H180" s="301" t="s">
        <v>761</v>
      </c>
      <c r="I180" s="301" t="s">
        <v>722</v>
      </c>
      <c r="J180" s="301"/>
      <c r="K180" s="344"/>
    </row>
    <row r="181" ht="15" customHeight="1">
      <c r="B181" s="323"/>
      <c r="C181" s="301" t="s">
        <v>762</v>
      </c>
      <c r="D181" s="301"/>
      <c r="E181" s="301"/>
      <c r="F181" s="322" t="s">
        <v>688</v>
      </c>
      <c r="G181" s="301"/>
      <c r="H181" s="301" t="s">
        <v>763</v>
      </c>
      <c r="I181" s="301" t="s">
        <v>722</v>
      </c>
      <c r="J181" s="301"/>
      <c r="K181" s="344"/>
    </row>
    <row r="182" ht="15" customHeight="1">
      <c r="B182" s="323"/>
      <c r="C182" s="301" t="s">
        <v>751</v>
      </c>
      <c r="D182" s="301"/>
      <c r="E182" s="301"/>
      <c r="F182" s="322" t="s">
        <v>688</v>
      </c>
      <c r="G182" s="301"/>
      <c r="H182" s="301" t="s">
        <v>764</v>
      </c>
      <c r="I182" s="301" t="s">
        <v>722</v>
      </c>
      <c r="J182" s="301"/>
      <c r="K182" s="344"/>
    </row>
    <row r="183" ht="15" customHeight="1">
      <c r="B183" s="323"/>
      <c r="C183" s="301" t="s">
        <v>132</v>
      </c>
      <c r="D183" s="301"/>
      <c r="E183" s="301"/>
      <c r="F183" s="322" t="s">
        <v>694</v>
      </c>
      <c r="G183" s="301"/>
      <c r="H183" s="301" t="s">
        <v>765</v>
      </c>
      <c r="I183" s="301" t="s">
        <v>690</v>
      </c>
      <c r="J183" s="301">
        <v>50</v>
      </c>
      <c r="K183" s="344"/>
    </row>
    <row r="184" ht="15" customHeight="1">
      <c r="B184" s="323"/>
      <c r="C184" s="301" t="s">
        <v>766</v>
      </c>
      <c r="D184" s="301"/>
      <c r="E184" s="301"/>
      <c r="F184" s="322" t="s">
        <v>694</v>
      </c>
      <c r="G184" s="301"/>
      <c r="H184" s="301" t="s">
        <v>767</v>
      </c>
      <c r="I184" s="301" t="s">
        <v>768</v>
      </c>
      <c r="J184" s="301"/>
      <c r="K184" s="344"/>
    </row>
    <row r="185" ht="15" customHeight="1">
      <c r="B185" s="323"/>
      <c r="C185" s="301" t="s">
        <v>769</v>
      </c>
      <c r="D185" s="301"/>
      <c r="E185" s="301"/>
      <c r="F185" s="322" t="s">
        <v>694</v>
      </c>
      <c r="G185" s="301"/>
      <c r="H185" s="301" t="s">
        <v>770</v>
      </c>
      <c r="I185" s="301" t="s">
        <v>768</v>
      </c>
      <c r="J185" s="301"/>
      <c r="K185" s="344"/>
    </row>
    <row r="186" ht="15" customHeight="1">
      <c r="B186" s="323"/>
      <c r="C186" s="301" t="s">
        <v>771</v>
      </c>
      <c r="D186" s="301"/>
      <c r="E186" s="301"/>
      <c r="F186" s="322" t="s">
        <v>694</v>
      </c>
      <c r="G186" s="301"/>
      <c r="H186" s="301" t="s">
        <v>772</v>
      </c>
      <c r="I186" s="301" t="s">
        <v>768</v>
      </c>
      <c r="J186" s="301"/>
      <c r="K186" s="344"/>
    </row>
    <row r="187" ht="15" customHeight="1">
      <c r="B187" s="323"/>
      <c r="C187" s="356" t="s">
        <v>773</v>
      </c>
      <c r="D187" s="301"/>
      <c r="E187" s="301"/>
      <c r="F187" s="322" t="s">
        <v>694</v>
      </c>
      <c r="G187" s="301"/>
      <c r="H187" s="301" t="s">
        <v>774</v>
      </c>
      <c r="I187" s="301" t="s">
        <v>775</v>
      </c>
      <c r="J187" s="357" t="s">
        <v>776</v>
      </c>
      <c r="K187" s="344"/>
    </row>
    <row r="188" ht="15" customHeight="1">
      <c r="B188" s="323"/>
      <c r="C188" s="307" t="s">
        <v>42</v>
      </c>
      <c r="D188" s="301"/>
      <c r="E188" s="301"/>
      <c r="F188" s="322" t="s">
        <v>688</v>
      </c>
      <c r="G188" s="301"/>
      <c r="H188" s="297" t="s">
        <v>777</v>
      </c>
      <c r="I188" s="301" t="s">
        <v>778</v>
      </c>
      <c r="J188" s="301"/>
      <c r="K188" s="344"/>
    </row>
    <row r="189" ht="15" customHeight="1">
      <c r="B189" s="323"/>
      <c r="C189" s="307" t="s">
        <v>779</v>
      </c>
      <c r="D189" s="301"/>
      <c r="E189" s="301"/>
      <c r="F189" s="322" t="s">
        <v>688</v>
      </c>
      <c r="G189" s="301"/>
      <c r="H189" s="301" t="s">
        <v>780</v>
      </c>
      <c r="I189" s="301" t="s">
        <v>722</v>
      </c>
      <c r="J189" s="301"/>
      <c r="K189" s="344"/>
    </row>
    <row r="190" ht="15" customHeight="1">
      <c r="B190" s="323"/>
      <c r="C190" s="307" t="s">
        <v>781</v>
      </c>
      <c r="D190" s="301"/>
      <c r="E190" s="301"/>
      <c r="F190" s="322" t="s">
        <v>688</v>
      </c>
      <c r="G190" s="301"/>
      <c r="H190" s="301" t="s">
        <v>782</v>
      </c>
      <c r="I190" s="301" t="s">
        <v>722</v>
      </c>
      <c r="J190" s="301"/>
      <c r="K190" s="344"/>
    </row>
    <row r="191" ht="15" customHeight="1">
      <c r="B191" s="323"/>
      <c r="C191" s="307" t="s">
        <v>783</v>
      </c>
      <c r="D191" s="301"/>
      <c r="E191" s="301"/>
      <c r="F191" s="322" t="s">
        <v>694</v>
      </c>
      <c r="G191" s="301"/>
      <c r="H191" s="301" t="s">
        <v>784</v>
      </c>
      <c r="I191" s="301" t="s">
        <v>722</v>
      </c>
      <c r="J191" s="301"/>
      <c r="K191" s="344"/>
    </row>
    <row r="192" ht="15" customHeight="1">
      <c r="B192" s="350"/>
      <c r="C192" s="358"/>
      <c r="D192" s="332"/>
      <c r="E192" s="332"/>
      <c r="F192" s="332"/>
      <c r="G192" s="332"/>
      <c r="H192" s="332"/>
      <c r="I192" s="332"/>
      <c r="J192" s="332"/>
      <c r="K192" s="351"/>
    </row>
    <row r="193" ht="18.75" customHeight="1">
      <c r="B193" s="297"/>
      <c r="C193" s="301"/>
      <c r="D193" s="301"/>
      <c r="E193" s="301"/>
      <c r="F193" s="322"/>
      <c r="G193" s="301"/>
      <c r="H193" s="301"/>
      <c r="I193" s="301"/>
      <c r="J193" s="301"/>
      <c r="K193" s="297"/>
    </row>
    <row r="194" ht="18.75" customHeight="1">
      <c r="B194" s="297"/>
      <c r="C194" s="301"/>
      <c r="D194" s="301"/>
      <c r="E194" s="301"/>
      <c r="F194" s="322"/>
      <c r="G194" s="301"/>
      <c r="H194" s="301"/>
      <c r="I194" s="301"/>
      <c r="J194" s="301"/>
      <c r="K194" s="297"/>
    </row>
    <row r="195" ht="18.75" customHeight="1">
      <c r="B195" s="308"/>
      <c r="C195" s="308"/>
      <c r="D195" s="308"/>
      <c r="E195" s="308"/>
      <c r="F195" s="308"/>
      <c r="G195" s="308"/>
      <c r="H195" s="308"/>
      <c r="I195" s="308"/>
      <c r="J195" s="308"/>
      <c r="K195" s="308"/>
    </row>
    <row r="196" ht="13.5">
      <c r="B196" s="287"/>
      <c r="C196" s="288"/>
      <c r="D196" s="288"/>
      <c r="E196" s="288"/>
      <c r="F196" s="288"/>
      <c r="G196" s="288"/>
      <c r="H196" s="288"/>
      <c r="I196" s="288"/>
      <c r="J196" s="288"/>
      <c r="K196" s="289"/>
    </row>
    <row r="197" ht="21">
      <c r="B197" s="290"/>
      <c r="C197" s="291" t="s">
        <v>785</v>
      </c>
      <c r="D197" s="291"/>
      <c r="E197" s="291"/>
      <c r="F197" s="291"/>
      <c r="G197" s="291"/>
      <c r="H197" s="291"/>
      <c r="I197" s="291"/>
      <c r="J197" s="291"/>
      <c r="K197" s="292"/>
    </row>
    <row r="198" ht="25.5" customHeight="1">
      <c r="B198" s="290"/>
      <c r="C198" s="359" t="s">
        <v>786</v>
      </c>
      <c r="D198" s="359"/>
      <c r="E198" s="359"/>
      <c r="F198" s="359" t="s">
        <v>787</v>
      </c>
      <c r="G198" s="360"/>
      <c r="H198" s="359" t="s">
        <v>788</v>
      </c>
      <c r="I198" s="359"/>
      <c r="J198" s="359"/>
      <c r="K198" s="292"/>
    </row>
    <row r="199" ht="5.25" customHeight="1">
      <c r="B199" s="323"/>
      <c r="C199" s="320"/>
      <c r="D199" s="320"/>
      <c r="E199" s="320"/>
      <c r="F199" s="320"/>
      <c r="G199" s="301"/>
      <c r="H199" s="320"/>
      <c r="I199" s="320"/>
      <c r="J199" s="320"/>
      <c r="K199" s="344"/>
    </row>
    <row r="200" ht="15" customHeight="1">
      <c r="B200" s="323"/>
      <c r="C200" s="301" t="s">
        <v>778</v>
      </c>
      <c r="D200" s="301"/>
      <c r="E200" s="301"/>
      <c r="F200" s="322" t="s">
        <v>43</v>
      </c>
      <c r="G200" s="301"/>
      <c r="H200" s="301" t="s">
        <v>789</v>
      </c>
      <c r="I200" s="301"/>
      <c r="J200" s="301"/>
      <c r="K200" s="344"/>
    </row>
    <row r="201" ht="15" customHeight="1">
      <c r="B201" s="323"/>
      <c r="C201" s="329"/>
      <c r="D201" s="301"/>
      <c r="E201" s="301"/>
      <c r="F201" s="322" t="s">
        <v>44</v>
      </c>
      <c r="G201" s="301"/>
      <c r="H201" s="301" t="s">
        <v>790</v>
      </c>
      <c r="I201" s="301"/>
      <c r="J201" s="301"/>
      <c r="K201" s="344"/>
    </row>
    <row r="202" ht="15" customHeight="1">
      <c r="B202" s="323"/>
      <c r="C202" s="329"/>
      <c r="D202" s="301"/>
      <c r="E202" s="301"/>
      <c r="F202" s="322" t="s">
        <v>47</v>
      </c>
      <c r="G202" s="301"/>
      <c r="H202" s="301" t="s">
        <v>791</v>
      </c>
      <c r="I202" s="301"/>
      <c r="J202" s="301"/>
      <c r="K202" s="344"/>
    </row>
    <row r="203" ht="15" customHeight="1">
      <c r="B203" s="323"/>
      <c r="C203" s="301"/>
      <c r="D203" s="301"/>
      <c r="E203" s="301"/>
      <c r="F203" s="322" t="s">
        <v>45</v>
      </c>
      <c r="G203" s="301"/>
      <c r="H203" s="301" t="s">
        <v>792</v>
      </c>
      <c r="I203" s="301"/>
      <c r="J203" s="301"/>
      <c r="K203" s="344"/>
    </row>
    <row r="204" ht="15" customHeight="1">
      <c r="B204" s="323"/>
      <c r="C204" s="301"/>
      <c r="D204" s="301"/>
      <c r="E204" s="301"/>
      <c r="F204" s="322" t="s">
        <v>46</v>
      </c>
      <c r="G204" s="301"/>
      <c r="H204" s="301" t="s">
        <v>793</v>
      </c>
      <c r="I204" s="301"/>
      <c r="J204" s="301"/>
      <c r="K204" s="344"/>
    </row>
    <row r="205" ht="15" customHeight="1">
      <c r="B205" s="323"/>
      <c r="C205" s="301"/>
      <c r="D205" s="301"/>
      <c r="E205" s="301"/>
      <c r="F205" s="322"/>
      <c r="G205" s="301"/>
      <c r="H205" s="301"/>
      <c r="I205" s="301"/>
      <c r="J205" s="301"/>
      <c r="K205" s="344"/>
    </row>
    <row r="206" ht="15" customHeight="1">
      <c r="B206" s="323"/>
      <c r="C206" s="301" t="s">
        <v>734</v>
      </c>
      <c r="D206" s="301"/>
      <c r="E206" s="301"/>
      <c r="F206" s="322" t="s">
        <v>79</v>
      </c>
      <c r="G206" s="301"/>
      <c r="H206" s="301" t="s">
        <v>794</v>
      </c>
      <c r="I206" s="301"/>
      <c r="J206" s="301"/>
      <c r="K206" s="344"/>
    </row>
    <row r="207" ht="15" customHeight="1">
      <c r="B207" s="323"/>
      <c r="C207" s="329"/>
      <c r="D207" s="301"/>
      <c r="E207" s="301"/>
      <c r="F207" s="322" t="s">
        <v>632</v>
      </c>
      <c r="G207" s="301"/>
      <c r="H207" s="301" t="s">
        <v>633</v>
      </c>
      <c r="I207" s="301"/>
      <c r="J207" s="301"/>
      <c r="K207" s="344"/>
    </row>
    <row r="208" ht="15" customHeight="1">
      <c r="B208" s="323"/>
      <c r="C208" s="301"/>
      <c r="D208" s="301"/>
      <c r="E208" s="301"/>
      <c r="F208" s="322" t="s">
        <v>630</v>
      </c>
      <c r="G208" s="301"/>
      <c r="H208" s="301" t="s">
        <v>795</v>
      </c>
      <c r="I208" s="301"/>
      <c r="J208" s="301"/>
      <c r="K208" s="344"/>
    </row>
    <row r="209" ht="15" customHeight="1">
      <c r="B209" s="361"/>
      <c r="C209" s="329"/>
      <c r="D209" s="329"/>
      <c r="E209" s="329"/>
      <c r="F209" s="322" t="s">
        <v>103</v>
      </c>
      <c r="G209" s="307"/>
      <c r="H209" s="348" t="s">
        <v>634</v>
      </c>
      <c r="I209" s="348"/>
      <c r="J209" s="348"/>
      <c r="K209" s="362"/>
    </row>
    <row r="210" ht="15" customHeight="1">
      <c r="B210" s="361"/>
      <c r="C210" s="329"/>
      <c r="D210" s="329"/>
      <c r="E210" s="329"/>
      <c r="F210" s="322" t="s">
        <v>635</v>
      </c>
      <c r="G210" s="307"/>
      <c r="H210" s="348" t="s">
        <v>796</v>
      </c>
      <c r="I210" s="348"/>
      <c r="J210" s="348"/>
      <c r="K210" s="362"/>
    </row>
    <row r="211" ht="15" customHeight="1">
      <c r="B211" s="361"/>
      <c r="C211" s="329"/>
      <c r="D211" s="329"/>
      <c r="E211" s="329"/>
      <c r="F211" s="363"/>
      <c r="G211" s="307"/>
      <c r="H211" s="364"/>
      <c r="I211" s="364"/>
      <c r="J211" s="364"/>
      <c r="K211" s="362"/>
    </row>
    <row r="212" ht="15" customHeight="1">
      <c r="B212" s="361"/>
      <c r="C212" s="301" t="s">
        <v>758</v>
      </c>
      <c r="D212" s="329"/>
      <c r="E212" s="329"/>
      <c r="F212" s="322">
        <v>1</v>
      </c>
      <c r="G212" s="307"/>
      <c r="H212" s="348" t="s">
        <v>797</v>
      </c>
      <c r="I212" s="348"/>
      <c r="J212" s="348"/>
      <c r="K212" s="362"/>
    </row>
    <row r="213" ht="15" customHeight="1">
      <c r="B213" s="361"/>
      <c r="C213" s="329"/>
      <c r="D213" s="329"/>
      <c r="E213" s="329"/>
      <c r="F213" s="322">
        <v>2</v>
      </c>
      <c r="G213" s="307"/>
      <c r="H213" s="348" t="s">
        <v>798</v>
      </c>
      <c r="I213" s="348"/>
      <c r="J213" s="348"/>
      <c r="K213" s="362"/>
    </row>
    <row r="214" ht="15" customHeight="1">
      <c r="B214" s="361"/>
      <c r="C214" s="329"/>
      <c r="D214" s="329"/>
      <c r="E214" s="329"/>
      <c r="F214" s="322">
        <v>3</v>
      </c>
      <c r="G214" s="307"/>
      <c r="H214" s="348" t="s">
        <v>799</v>
      </c>
      <c r="I214" s="348"/>
      <c r="J214" s="348"/>
      <c r="K214" s="362"/>
    </row>
    <row r="215" ht="15" customHeight="1">
      <c r="B215" s="361"/>
      <c r="C215" s="329"/>
      <c r="D215" s="329"/>
      <c r="E215" s="329"/>
      <c r="F215" s="322">
        <v>4</v>
      </c>
      <c r="G215" s="307"/>
      <c r="H215" s="348" t="s">
        <v>800</v>
      </c>
      <c r="I215" s="348"/>
      <c r="J215" s="348"/>
      <c r="K215" s="362"/>
    </row>
    <row r="216" ht="12.75" customHeight="1">
      <c r="B216" s="365"/>
      <c r="C216" s="366"/>
      <c r="D216" s="366"/>
      <c r="E216" s="366"/>
      <c r="F216" s="366"/>
      <c r="G216" s="366"/>
      <c r="H216" s="366"/>
      <c r="I216" s="366"/>
      <c r="J216" s="366"/>
      <c r="K216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112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82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ROUND(SUM(BE84:BE134), 2)</f>
        <v>0</v>
      </c>
      <c r="G30" s="46"/>
      <c r="H30" s="46"/>
      <c r="I30" s="157">
        <v>0.20999999999999999</v>
      </c>
      <c r="J30" s="156">
        <f>ROUND(ROUND((SUM(BE84:BE134)),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ROUND(SUM(BF84:BF134), 2)</f>
        <v>0</v>
      </c>
      <c r="G31" s="46"/>
      <c r="H31" s="46"/>
      <c r="I31" s="157">
        <v>0.14999999999999999</v>
      </c>
      <c r="J31" s="156">
        <f>ROUND(ROUND((SUM(BF84:BF134)),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ROUND(SUM(BG84:BG134),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ROUND(SUM(BH84:BH134),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ROUND(SUM(BI84:BI134),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01 - Bourání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119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4.88" customHeight="1">
      <c r="B59" s="183"/>
      <c r="C59" s="184"/>
      <c r="D59" s="185" t="s">
        <v>120</v>
      </c>
      <c r="E59" s="186"/>
      <c r="F59" s="186"/>
      <c r="G59" s="186"/>
      <c r="H59" s="186"/>
      <c r="I59" s="187"/>
      <c r="J59" s="188">
        <f>J106</f>
        <v>0</v>
      </c>
      <c r="K59" s="189"/>
    </row>
    <row r="60" s="8" customFormat="1" ht="19.92" customHeight="1">
      <c r="B60" s="183"/>
      <c r="C60" s="184"/>
      <c r="D60" s="185" t="s">
        <v>121</v>
      </c>
      <c r="E60" s="186"/>
      <c r="F60" s="186"/>
      <c r="G60" s="186"/>
      <c r="H60" s="186"/>
      <c r="I60" s="187"/>
      <c r="J60" s="188">
        <f>J111</f>
        <v>0</v>
      </c>
      <c r="K60" s="189"/>
    </row>
    <row r="61" s="7" customFormat="1" ht="24.96" customHeight="1">
      <c r="B61" s="176"/>
      <c r="C61" s="177"/>
      <c r="D61" s="178" t="s">
        <v>122</v>
      </c>
      <c r="E61" s="179"/>
      <c r="F61" s="179"/>
      <c r="G61" s="179"/>
      <c r="H61" s="179"/>
      <c r="I61" s="180"/>
      <c r="J61" s="181">
        <f>J125</f>
        <v>0</v>
      </c>
      <c r="K61" s="182"/>
    </row>
    <row r="62" s="8" customFormat="1" ht="19.92" customHeight="1">
      <c r="B62" s="183"/>
      <c r="C62" s="184"/>
      <c r="D62" s="185" t="s">
        <v>123</v>
      </c>
      <c r="E62" s="186"/>
      <c r="F62" s="186"/>
      <c r="G62" s="186"/>
      <c r="H62" s="186"/>
      <c r="I62" s="187"/>
      <c r="J62" s="188">
        <f>J126</f>
        <v>0</v>
      </c>
      <c r="K62" s="189"/>
    </row>
    <row r="63" s="7" customFormat="1" ht="24.96" customHeight="1">
      <c r="B63" s="176"/>
      <c r="C63" s="177"/>
      <c r="D63" s="178" t="s">
        <v>124</v>
      </c>
      <c r="E63" s="179"/>
      <c r="F63" s="179"/>
      <c r="G63" s="179"/>
      <c r="H63" s="179"/>
      <c r="I63" s="180"/>
      <c r="J63" s="181">
        <f>J130</f>
        <v>0</v>
      </c>
      <c r="K63" s="182"/>
    </row>
    <row r="64" s="8" customFormat="1" ht="19.92" customHeight="1">
      <c r="B64" s="183"/>
      <c r="C64" s="184"/>
      <c r="D64" s="185" t="s">
        <v>125</v>
      </c>
      <c r="E64" s="186"/>
      <c r="F64" s="186"/>
      <c r="G64" s="186"/>
      <c r="H64" s="186"/>
      <c r="I64" s="187"/>
      <c r="J64" s="188">
        <f>J131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126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VD Jince - sanace průsaků tělesem hráze a odbahnění nádrže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111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SO 01 - Bourání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Jince</v>
      </c>
      <c r="G78" s="73"/>
      <c r="H78" s="73"/>
      <c r="I78" s="193" t="s">
        <v>25</v>
      </c>
      <c r="J78" s="84" t="str">
        <f>IF(J12="","",J12)</f>
        <v>29. 9. 2017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Povodí Vltavy s.p.</v>
      </c>
      <c r="G80" s="73"/>
      <c r="H80" s="73"/>
      <c r="I80" s="193" t="s">
        <v>33</v>
      </c>
      <c r="J80" s="192" t="str">
        <f>E21</f>
        <v>VODNÍ DÍLA - TBD a.s.</v>
      </c>
      <c r="K80" s="73"/>
      <c r="L80" s="71"/>
    </row>
    <row r="81" s="1" customFormat="1" ht="14.4" customHeight="1">
      <c r="B81" s="45"/>
      <c r="C81" s="75" t="s">
        <v>31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127</v>
      </c>
      <c r="D83" s="196" t="s">
        <v>57</v>
      </c>
      <c r="E83" s="196" t="s">
        <v>53</v>
      </c>
      <c r="F83" s="196" t="s">
        <v>128</v>
      </c>
      <c r="G83" s="196" t="s">
        <v>129</v>
      </c>
      <c r="H83" s="196" t="s">
        <v>130</v>
      </c>
      <c r="I83" s="197" t="s">
        <v>131</v>
      </c>
      <c r="J83" s="196" t="s">
        <v>115</v>
      </c>
      <c r="K83" s="198" t="s">
        <v>132</v>
      </c>
      <c r="L83" s="199"/>
      <c r="M83" s="101" t="s">
        <v>133</v>
      </c>
      <c r="N83" s="102" t="s">
        <v>42</v>
      </c>
      <c r="O83" s="102" t="s">
        <v>134</v>
      </c>
      <c r="P83" s="102" t="s">
        <v>135</v>
      </c>
      <c r="Q83" s="102" t="s">
        <v>136</v>
      </c>
      <c r="R83" s="102" t="s">
        <v>137</v>
      </c>
      <c r="S83" s="102" t="s">
        <v>138</v>
      </c>
      <c r="T83" s="103" t="s">
        <v>139</v>
      </c>
    </row>
    <row r="84" s="1" customFormat="1" ht="29.28" customHeight="1">
      <c r="B84" s="45"/>
      <c r="C84" s="107" t="s">
        <v>116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P85+P125+P130</f>
        <v>0</v>
      </c>
      <c r="Q84" s="105"/>
      <c r="R84" s="201">
        <f>R85+R125+R130</f>
        <v>0.0022550999999999999</v>
      </c>
      <c r="S84" s="105"/>
      <c r="T84" s="202">
        <f>T85+T125+T130</f>
        <v>188.05623</v>
      </c>
      <c r="AT84" s="23" t="s">
        <v>71</v>
      </c>
      <c r="AU84" s="23" t="s">
        <v>117</v>
      </c>
      <c r="BK84" s="203">
        <f>BK85+BK125+BK130</f>
        <v>0</v>
      </c>
    </row>
    <row r="85" s="10" customFormat="1" ht="37.44" customHeight="1">
      <c r="B85" s="204"/>
      <c r="C85" s="205"/>
      <c r="D85" s="206" t="s">
        <v>71</v>
      </c>
      <c r="E85" s="207" t="s">
        <v>140</v>
      </c>
      <c r="F85" s="207" t="s">
        <v>141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P86+P111</f>
        <v>0</v>
      </c>
      <c r="Q85" s="212"/>
      <c r="R85" s="213">
        <f>R86+R111</f>
        <v>0.0022550999999999999</v>
      </c>
      <c r="S85" s="212"/>
      <c r="T85" s="214">
        <f>T86+T111</f>
        <v>187.674014</v>
      </c>
      <c r="AR85" s="215" t="s">
        <v>80</v>
      </c>
      <c r="AT85" s="216" t="s">
        <v>71</v>
      </c>
      <c r="AU85" s="216" t="s">
        <v>72</v>
      </c>
      <c r="AY85" s="215" t="s">
        <v>142</v>
      </c>
      <c r="BK85" s="217">
        <f>BK86+BK111</f>
        <v>0</v>
      </c>
    </row>
    <row r="86" s="10" customFormat="1" ht="19.92" customHeight="1">
      <c r="B86" s="204"/>
      <c r="C86" s="205"/>
      <c r="D86" s="206" t="s">
        <v>71</v>
      </c>
      <c r="E86" s="218" t="s">
        <v>143</v>
      </c>
      <c r="F86" s="218" t="s">
        <v>144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P87+SUM(P88:P106)</f>
        <v>0</v>
      </c>
      <c r="Q86" s="212"/>
      <c r="R86" s="213">
        <f>R87+SUM(R88:R106)</f>
        <v>0.0022550999999999999</v>
      </c>
      <c r="S86" s="212"/>
      <c r="T86" s="214">
        <f>T87+SUM(T88:T106)</f>
        <v>187.674014</v>
      </c>
      <c r="AR86" s="215" t="s">
        <v>80</v>
      </c>
      <c r="AT86" s="216" t="s">
        <v>71</v>
      </c>
      <c r="AU86" s="216" t="s">
        <v>80</v>
      </c>
      <c r="AY86" s="215" t="s">
        <v>142</v>
      </c>
      <c r="BK86" s="217">
        <f>BK87+SUM(BK88:BK106)</f>
        <v>0</v>
      </c>
    </row>
    <row r="87" s="1" customFormat="1" ht="25.5" customHeight="1">
      <c r="B87" s="45"/>
      <c r="C87" s="220" t="s">
        <v>80</v>
      </c>
      <c r="D87" s="220" t="s">
        <v>145</v>
      </c>
      <c r="E87" s="221" t="s">
        <v>146</v>
      </c>
      <c r="F87" s="222" t="s">
        <v>147</v>
      </c>
      <c r="G87" s="223" t="s">
        <v>148</v>
      </c>
      <c r="H87" s="224">
        <v>11</v>
      </c>
      <c r="I87" s="225"/>
      <c r="J87" s="226">
        <f>ROUND(I87*H87,2)</f>
        <v>0</v>
      </c>
      <c r="K87" s="222" t="s">
        <v>149</v>
      </c>
      <c r="L87" s="71"/>
      <c r="M87" s="227" t="s">
        <v>21</v>
      </c>
      <c r="N87" s="228" t="s">
        <v>43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150</v>
      </c>
      <c r="AT87" s="23" t="s">
        <v>145</v>
      </c>
      <c r="AU87" s="23" t="s">
        <v>83</v>
      </c>
      <c r="AY87" s="23" t="s">
        <v>142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80</v>
      </c>
      <c r="BK87" s="231">
        <f>ROUND(I87*H87,2)</f>
        <v>0</v>
      </c>
      <c r="BL87" s="23" t="s">
        <v>150</v>
      </c>
      <c r="BM87" s="23" t="s">
        <v>151</v>
      </c>
    </row>
    <row r="88" s="1" customFormat="1">
      <c r="B88" s="45"/>
      <c r="C88" s="73"/>
      <c r="D88" s="232" t="s">
        <v>152</v>
      </c>
      <c r="E88" s="73"/>
      <c r="F88" s="233" t="s">
        <v>153</v>
      </c>
      <c r="G88" s="73"/>
      <c r="H88" s="73"/>
      <c r="I88" s="190"/>
      <c r="J88" s="73"/>
      <c r="K88" s="73"/>
      <c r="L88" s="71"/>
      <c r="M88" s="234"/>
      <c r="N88" s="46"/>
      <c r="O88" s="46"/>
      <c r="P88" s="46"/>
      <c r="Q88" s="46"/>
      <c r="R88" s="46"/>
      <c r="S88" s="46"/>
      <c r="T88" s="94"/>
      <c r="AT88" s="23" t="s">
        <v>152</v>
      </c>
      <c r="AU88" s="23" t="s">
        <v>83</v>
      </c>
    </row>
    <row r="89" s="11" customFormat="1">
      <c r="B89" s="235"/>
      <c r="C89" s="236"/>
      <c r="D89" s="232" t="s">
        <v>154</v>
      </c>
      <c r="E89" s="237" t="s">
        <v>21</v>
      </c>
      <c r="F89" s="238" t="s">
        <v>155</v>
      </c>
      <c r="G89" s="236"/>
      <c r="H89" s="237" t="s">
        <v>21</v>
      </c>
      <c r="I89" s="239"/>
      <c r="J89" s="236"/>
      <c r="K89" s="236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154</v>
      </c>
      <c r="AU89" s="244" t="s">
        <v>83</v>
      </c>
      <c r="AV89" s="11" t="s">
        <v>80</v>
      </c>
      <c r="AW89" s="11" t="s">
        <v>36</v>
      </c>
      <c r="AX89" s="11" t="s">
        <v>72</v>
      </c>
      <c r="AY89" s="244" t="s">
        <v>142</v>
      </c>
    </row>
    <row r="90" s="12" customFormat="1">
      <c r="B90" s="245"/>
      <c r="C90" s="246"/>
      <c r="D90" s="232" t="s">
        <v>154</v>
      </c>
      <c r="E90" s="247" t="s">
        <v>21</v>
      </c>
      <c r="F90" s="248" t="s">
        <v>156</v>
      </c>
      <c r="G90" s="246"/>
      <c r="H90" s="249">
        <v>11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AT90" s="255" t="s">
        <v>154</v>
      </c>
      <c r="AU90" s="255" t="s">
        <v>83</v>
      </c>
      <c r="AV90" s="12" t="s">
        <v>83</v>
      </c>
      <c r="AW90" s="12" t="s">
        <v>36</v>
      </c>
      <c r="AX90" s="12" t="s">
        <v>80</v>
      </c>
      <c r="AY90" s="255" t="s">
        <v>142</v>
      </c>
    </row>
    <row r="91" s="1" customFormat="1" ht="25.5" customHeight="1">
      <c r="B91" s="45"/>
      <c r="C91" s="220" t="s">
        <v>83</v>
      </c>
      <c r="D91" s="220" t="s">
        <v>145</v>
      </c>
      <c r="E91" s="221" t="s">
        <v>157</v>
      </c>
      <c r="F91" s="222" t="s">
        <v>158</v>
      </c>
      <c r="G91" s="223" t="s">
        <v>159</v>
      </c>
      <c r="H91" s="224">
        <v>0.58799999999999997</v>
      </c>
      <c r="I91" s="225"/>
      <c r="J91" s="226">
        <f>ROUND(I91*H91,2)</f>
        <v>0</v>
      </c>
      <c r="K91" s="222" t="s">
        <v>149</v>
      </c>
      <c r="L91" s="71"/>
      <c r="M91" s="227" t="s">
        <v>21</v>
      </c>
      <c r="N91" s="228" t="s">
        <v>43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0.80800000000000005</v>
      </c>
      <c r="T91" s="230">
        <f>S91*H91</f>
        <v>0.47510400000000003</v>
      </c>
      <c r="AR91" s="23" t="s">
        <v>150</v>
      </c>
      <c r="AT91" s="23" t="s">
        <v>145</v>
      </c>
      <c r="AU91" s="23" t="s">
        <v>83</v>
      </c>
      <c r="AY91" s="23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80</v>
      </c>
      <c r="BK91" s="231">
        <f>ROUND(I91*H91,2)</f>
        <v>0</v>
      </c>
      <c r="BL91" s="23" t="s">
        <v>150</v>
      </c>
      <c r="BM91" s="23" t="s">
        <v>160</v>
      </c>
    </row>
    <row r="92" s="12" customFormat="1">
      <c r="B92" s="245"/>
      <c r="C92" s="246"/>
      <c r="D92" s="232" t="s">
        <v>154</v>
      </c>
      <c r="E92" s="247" t="s">
        <v>21</v>
      </c>
      <c r="F92" s="248" t="s">
        <v>161</v>
      </c>
      <c r="G92" s="246"/>
      <c r="H92" s="249">
        <v>0.58799999999999997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AT92" s="255" t="s">
        <v>154</v>
      </c>
      <c r="AU92" s="255" t="s">
        <v>83</v>
      </c>
      <c r="AV92" s="12" t="s">
        <v>83</v>
      </c>
      <c r="AW92" s="12" t="s">
        <v>36</v>
      </c>
      <c r="AX92" s="12" t="s">
        <v>80</v>
      </c>
      <c r="AY92" s="255" t="s">
        <v>142</v>
      </c>
    </row>
    <row r="93" s="1" customFormat="1" ht="25.5" customHeight="1">
      <c r="B93" s="45"/>
      <c r="C93" s="220" t="s">
        <v>162</v>
      </c>
      <c r="D93" s="220" t="s">
        <v>145</v>
      </c>
      <c r="E93" s="221" t="s">
        <v>163</v>
      </c>
      <c r="F93" s="222" t="s">
        <v>164</v>
      </c>
      <c r="G93" s="223" t="s">
        <v>165</v>
      </c>
      <c r="H93" s="224">
        <v>1.1810000000000001</v>
      </c>
      <c r="I93" s="225"/>
      <c r="J93" s="226">
        <f>ROUND(I93*H93,2)</f>
        <v>0</v>
      </c>
      <c r="K93" s="222" t="s">
        <v>149</v>
      </c>
      <c r="L93" s="71"/>
      <c r="M93" s="227" t="s">
        <v>21</v>
      </c>
      <c r="N93" s="228" t="s">
        <v>43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1</v>
      </c>
      <c r="T93" s="230">
        <f>S93*H93</f>
        <v>1.1810000000000001</v>
      </c>
      <c r="AR93" s="23" t="s">
        <v>150</v>
      </c>
      <c r="AT93" s="23" t="s">
        <v>145</v>
      </c>
      <c r="AU93" s="23" t="s">
        <v>83</v>
      </c>
      <c r="AY93" s="23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80</v>
      </c>
      <c r="BK93" s="231">
        <f>ROUND(I93*H93,2)</f>
        <v>0</v>
      </c>
      <c r="BL93" s="23" t="s">
        <v>150</v>
      </c>
      <c r="BM93" s="23" t="s">
        <v>166</v>
      </c>
    </row>
    <row r="94" s="1" customFormat="1">
      <c r="B94" s="45"/>
      <c r="C94" s="73"/>
      <c r="D94" s="232" t="s">
        <v>152</v>
      </c>
      <c r="E94" s="73"/>
      <c r="F94" s="233" t="s">
        <v>167</v>
      </c>
      <c r="G94" s="73"/>
      <c r="H94" s="73"/>
      <c r="I94" s="190"/>
      <c r="J94" s="73"/>
      <c r="K94" s="73"/>
      <c r="L94" s="71"/>
      <c r="M94" s="234"/>
      <c r="N94" s="46"/>
      <c r="O94" s="46"/>
      <c r="P94" s="46"/>
      <c r="Q94" s="46"/>
      <c r="R94" s="46"/>
      <c r="S94" s="46"/>
      <c r="T94" s="94"/>
      <c r="AT94" s="23" t="s">
        <v>152</v>
      </c>
      <c r="AU94" s="23" t="s">
        <v>83</v>
      </c>
    </row>
    <row r="95" s="12" customFormat="1">
      <c r="B95" s="245"/>
      <c r="C95" s="246"/>
      <c r="D95" s="232" t="s">
        <v>154</v>
      </c>
      <c r="E95" s="247" t="s">
        <v>21</v>
      </c>
      <c r="F95" s="248" t="s">
        <v>168</v>
      </c>
      <c r="G95" s="246"/>
      <c r="H95" s="249">
        <v>1.1810000000000001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154</v>
      </c>
      <c r="AU95" s="255" t="s">
        <v>83</v>
      </c>
      <c r="AV95" s="12" t="s">
        <v>83</v>
      </c>
      <c r="AW95" s="12" t="s">
        <v>36</v>
      </c>
      <c r="AX95" s="12" t="s">
        <v>80</v>
      </c>
      <c r="AY95" s="255" t="s">
        <v>142</v>
      </c>
    </row>
    <row r="96" s="1" customFormat="1" ht="25.5" customHeight="1">
      <c r="B96" s="45"/>
      <c r="C96" s="220" t="s">
        <v>150</v>
      </c>
      <c r="D96" s="220" t="s">
        <v>145</v>
      </c>
      <c r="E96" s="221" t="s">
        <v>169</v>
      </c>
      <c r="F96" s="222" t="s">
        <v>170</v>
      </c>
      <c r="G96" s="223" t="s">
        <v>159</v>
      </c>
      <c r="H96" s="224">
        <v>22.550999999999998</v>
      </c>
      <c r="I96" s="225"/>
      <c r="J96" s="226">
        <f>ROUND(I96*H96,2)</f>
        <v>0</v>
      </c>
      <c r="K96" s="222" t="s">
        <v>149</v>
      </c>
      <c r="L96" s="71"/>
      <c r="M96" s="227" t="s">
        <v>21</v>
      </c>
      <c r="N96" s="228" t="s">
        <v>43</v>
      </c>
      <c r="O96" s="46"/>
      <c r="P96" s="229">
        <f>O96*H96</f>
        <v>0</v>
      </c>
      <c r="Q96" s="229">
        <v>0.00010000000000000001</v>
      </c>
      <c r="R96" s="229">
        <f>Q96*H96</f>
        <v>0.0022550999999999999</v>
      </c>
      <c r="S96" s="229">
        <v>2.4100000000000001</v>
      </c>
      <c r="T96" s="230">
        <f>S96*H96</f>
        <v>54.347909999999999</v>
      </c>
      <c r="AR96" s="23" t="s">
        <v>150</v>
      </c>
      <c r="AT96" s="23" t="s">
        <v>145</v>
      </c>
      <c r="AU96" s="23" t="s">
        <v>83</v>
      </c>
      <c r="AY96" s="23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150</v>
      </c>
      <c r="BM96" s="23" t="s">
        <v>171</v>
      </c>
    </row>
    <row r="97" s="11" customFormat="1">
      <c r="B97" s="235"/>
      <c r="C97" s="236"/>
      <c r="D97" s="232" t="s">
        <v>154</v>
      </c>
      <c r="E97" s="237" t="s">
        <v>21</v>
      </c>
      <c r="F97" s="238" t="s">
        <v>172</v>
      </c>
      <c r="G97" s="236"/>
      <c r="H97" s="237" t="s">
        <v>21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154</v>
      </c>
      <c r="AU97" s="244" t="s">
        <v>83</v>
      </c>
      <c r="AV97" s="11" t="s">
        <v>80</v>
      </c>
      <c r="AW97" s="11" t="s">
        <v>36</v>
      </c>
      <c r="AX97" s="11" t="s">
        <v>72</v>
      </c>
      <c r="AY97" s="244" t="s">
        <v>142</v>
      </c>
    </row>
    <row r="98" s="12" customFormat="1">
      <c r="B98" s="245"/>
      <c r="C98" s="246"/>
      <c r="D98" s="232" t="s">
        <v>154</v>
      </c>
      <c r="E98" s="247" t="s">
        <v>21</v>
      </c>
      <c r="F98" s="248" t="s">
        <v>173</v>
      </c>
      <c r="G98" s="246"/>
      <c r="H98" s="249">
        <v>18.07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154</v>
      </c>
      <c r="AU98" s="255" t="s">
        <v>83</v>
      </c>
      <c r="AV98" s="12" t="s">
        <v>83</v>
      </c>
      <c r="AW98" s="12" t="s">
        <v>36</v>
      </c>
      <c r="AX98" s="12" t="s">
        <v>72</v>
      </c>
      <c r="AY98" s="255" t="s">
        <v>142</v>
      </c>
    </row>
    <row r="99" s="11" customFormat="1">
      <c r="B99" s="235"/>
      <c r="C99" s="236"/>
      <c r="D99" s="232" t="s">
        <v>154</v>
      </c>
      <c r="E99" s="237" t="s">
        <v>21</v>
      </c>
      <c r="F99" s="238" t="s">
        <v>174</v>
      </c>
      <c r="G99" s="236"/>
      <c r="H99" s="237" t="s">
        <v>21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AT99" s="244" t="s">
        <v>154</v>
      </c>
      <c r="AU99" s="244" t="s">
        <v>83</v>
      </c>
      <c r="AV99" s="11" t="s">
        <v>80</v>
      </c>
      <c r="AW99" s="11" t="s">
        <v>36</v>
      </c>
      <c r="AX99" s="11" t="s">
        <v>72</v>
      </c>
      <c r="AY99" s="244" t="s">
        <v>142</v>
      </c>
    </row>
    <row r="100" s="12" customFormat="1">
      <c r="B100" s="245"/>
      <c r="C100" s="246"/>
      <c r="D100" s="232" t="s">
        <v>154</v>
      </c>
      <c r="E100" s="247" t="s">
        <v>21</v>
      </c>
      <c r="F100" s="248" t="s">
        <v>175</v>
      </c>
      <c r="G100" s="246"/>
      <c r="H100" s="249">
        <v>2.1619999999999999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AT100" s="255" t="s">
        <v>154</v>
      </c>
      <c r="AU100" s="255" t="s">
        <v>83</v>
      </c>
      <c r="AV100" s="12" t="s">
        <v>83</v>
      </c>
      <c r="AW100" s="12" t="s">
        <v>36</v>
      </c>
      <c r="AX100" s="12" t="s">
        <v>72</v>
      </c>
      <c r="AY100" s="255" t="s">
        <v>142</v>
      </c>
    </row>
    <row r="101" s="11" customFormat="1">
      <c r="B101" s="235"/>
      <c r="C101" s="236"/>
      <c r="D101" s="232" t="s">
        <v>154</v>
      </c>
      <c r="E101" s="237" t="s">
        <v>21</v>
      </c>
      <c r="F101" s="238" t="s">
        <v>176</v>
      </c>
      <c r="G101" s="236"/>
      <c r="H101" s="237" t="s">
        <v>21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AT101" s="244" t="s">
        <v>154</v>
      </c>
      <c r="AU101" s="244" t="s">
        <v>83</v>
      </c>
      <c r="AV101" s="11" t="s">
        <v>80</v>
      </c>
      <c r="AW101" s="11" t="s">
        <v>36</v>
      </c>
      <c r="AX101" s="11" t="s">
        <v>72</v>
      </c>
      <c r="AY101" s="244" t="s">
        <v>142</v>
      </c>
    </row>
    <row r="102" s="12" customFormat="1">
      <c r="B102" s="245"/>
      <c r="C102" s="246"/>
      <c r="D102" s="232" t="s">
        <v>154</v>
      </c>
      <c r="E102" s="247" t="s">
        <v>21</v>
      </c>
      <c r="F102" s="248" t="s">
        <v>177</v>
      </c>
      <c r="G102" s="246"/>
      <c r="H102" s="249">
        <v>2.319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AT102" s="255" t="s">
        <v>154</v>
      </c>
      <c r="AU102" s="255" t="s">
        <v>83</v>
      </c>
      <c r="AV102" s="12" t="s">
        <v>83</v>
      </c>
      <c r="AW102" s="12" t="s">
        <v>36</v>
      </c>
      <c r="AX102" s="12" t="s">
        <v>72</v>
      </c>
      <c r="AY102" s="255" t="s">
        <v>142</v>
      </c>
    </row>
    <row r="103" s="13" customFormat="1">
      <c r="B103" s="256"/>
      <c r="C103" s="257"/>
      <c r="D103" s="232" t="s">
        <v>154</v>
      </c>
      <c r="E103" s="258" t="s">
        <v>21</v>
      </c>
      <c r="F103" s="259" t="s">
        <v>178</v>
      </c>
      <c r="G103" s="257"/>
      <c r="H103" s="260">
        <v>22.550999999999998</v>
      </c>
      <c r="I103" s="261"/>
      <c r="J103" s="257"/>
      <c r="K103" s="257"/>
      <c r="L103" s="262"/>
      <c r="M103" s="263"/>
      <c r="N103" s="264"/>
      <c r="O103" s="264"/>
      <c r="P103" s="264"/>
      <c r="Q103" s="264"/>
      <c r="R103" s="264"/>
      <c r="S103" s="264"/>
      <c r="T103" s="265"/>
      <c r="AT103" s="266" t="s">
        <v>154</v>
      </c>
      <c r="AU103" s="266" t="s">
        <v>83</v>
      </c>
      <c r="AV103" s="13" t="s">
        <v>150</v>
      </c>
      <c r="AW103" s="13" t="s">
        <v>36</v>
      </c>
      <c r="AX103" s="13" t="s">
        <v>80</v>
      </c>
      <c r="AY103" s="266" t="s">
        <v>142</v>
      </c>
    </row>
    <row r="104" s="1" customFormat="1" ht="25.5" customHeight="1">
      <c r="B104" s="45"/>
      <c r="C104" s="220" t="s">
        <v>179</v>
      </c>
      <c r="D104" s="220" t="s">
        <v>145</v>
      </c>
      <c r="E104" s="221" t="s">
        <v>180</v>
      </c>
      <c r="F104" s="222" t="s">
        <v>181</v>
      </c>
      <c r="G104" s="223" t="s">
        <v>159</v>
      </c>
      <c r="H104" s="224">
        <v>59.850000000000001</v>
      </c>
      <c r="I104" s="225"/>
      <c r="J104" s="226">
        <f>ROUND(I104*H104,2)</f>
        <v>0</v>
      </c>
      <c r="K104" s="222" t="s">
        <v>149</v>
      </c>
      <c r="L104" s="71"/>
      <c r="M104" s="227" t="s">
        <v>21</v>
      </c>
      <c r="N104" s="228" t="s">
        <v>43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2.2000000000000002</v>
      </c>
      <c r="T104" s="230">
        <f>S104*H104</f>
        <v>131.67000000000002</v>
      </c>
      <c r="AR104" s="23" t="s">
        <v>150</v>
      </c>
      <c r="AT104" s="23" t="s">
        <v>145</v>
      </c>
      <c r="AU104" s="23" t="s">
        <v>83</v>
      </c>
      <c r="AY104" s="23" t="s">
        <v>142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80</v>
      </c>
      <c r="BK104" s="231">
        <f>ROUND(I104*H104,2)</f>
        <v>0</v>
      </c>
      <c r="BL104" s="23" t="s">
        <v>150</v>
      </c>
      <c r="BM104" s="23" t="s">
        <v>182</v>
      </c>
    </row>
    <row r="105" s="12" customFormat="1">
      <c r="B105" s="245"/>
      <c r="C105" s="246"/>
      <c r="D105" s="232" t="s">
        <v>154</v>
      </c>
      <c r="E105" s="247" t="s">
        <v>21</v>
      </c>
      <c r="F105" s="248" t="s">
        <v>183</v>
      </c>
      <c r="G105" s="246"/>
      <c r="H105" s="249">
        <v>59.850000000000001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AT105" s="255" t="s">
        <v>154</v>
      </c>
      <c r="AU105" s="255" t="s">
        <v>83</v>
      </c>
      <c r="AV105" s="12" t="s">
        <v>83</v>
      </c>
      <c r="AW105" s="12" t="s">
        <v>36</v>
      </c>
      <c r="AX105" s="12" t="s">
        <v>80</v>
      </c>
      <c r="AY105" s="255" t="s">
        <v>142</v>
      </c>
    </row>
    <row r="106" s="10" customFormat="1" ht="22.32" customHeight="1">
      <c r="B106" s="204"/>
      <c r="C106" s="205"/>
      <c r="D106" s="206" t="s">
        <v>71</v>
      </c>
      <c r="E106" s="218" t="s">
        <v>184</v>
      </c>
      <c r="F106" s="218" t="s">
        <v>185</v>
      </c>
      <c r="G106" s="205"/>
      <c r="H106" s="205"/>
      <c r="I106" s="208"/>
      <c r="J106" s="219">
        <f>BK106</f>
        <v>0</v>
      </c>
      <c r="K106" s="205"/>
      <c r="L106" s="210"/>
      <c r="M106" s="211"/>
      <c r="N106" s="212"/>
      <c r="O106" s="212"/>
      <c r="P106" s="213">
        <f>SUM(P107:P110)</f>
        <v>0</v>
      </c>
      <c r="Q106" s="212"/>
      <c r="R106" s="213">
        <f>SUM(R107:R110)</f>
        <v>0</v>
      </c>
      <c r="S106" s="212"/>
      <c r="T106" s="214">
        <f>SUM(T107:T110)</f>
        <v>0</v>
      </c>
      <c r="AR106" s="215" t="s">
        <v>80</v>
      </c>
      <c r="AT106" s="216" t="s">
        <v>71</v>
      </c>
      <c r="AU106" s="216" t="s">
        <v>83</v>
      </c>
      <c r="AY106" s="215" t="s">
        <v>142</v>
      </c>
      <c r="BK106" s="217">
        <f>SUM(BK107:BK110)</f>
        <v>0</v>
      </c>
    </row>
    <row r="107" s="1" customFormat="1" ht="25.5" customHeight="1">
      <c r="B107" s="45"/>
      <c r="C107" s="220" t="s">
        <v>186</v>
      </c>
      <c r="D107" s="220" t="s">
        <v>145</v>
      </c>
      <c r="E107" s="221" t="s">
        <v>187</v>
      </c>
      <c r="F107" s="222" t="s">
        <v>188</v>
      </c>
      <c r="G107" s="223" t="s">
        <v>165</v>
      </c>
      <c r="H107" s="224">
        <v>188.05600000000001</v>
      </c>
      <c r="I107" s="225"/>
      <c r="J107" s="226">
        <f>ROUND(I107*H107,2)</f>
        <v>0</v>
      </c>
      <c r="K107" s="222" t="s">
        <v>149</v>
      </c>
      <c r="L107" s="71"/>
      <c r="M107" s="227" t="s">
        <v>21</v>
      </c>
      <c r="N107" s="228" t="s">
        <v>43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150</v>
      </c>
      <c r="AT107" s="23" t="s">
        <v>145</v>
      </c>
      <c r="AU107" s="23" t="s">
        <v>162</v>
      </c>
      <c r="AY107" s="23" t="s">
        <v>142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80</v>
      </c>
      <c r="BK107" s="231">
        <f>ROUND(I107*H107,2)</f>
        <v>0</v>
      </c>
      <c r="BL107" s="23" t="s">
        <v>150</v>
      </c>
      <c r="BM107" s="23" t="s">
        <v>189</v>
      </c>
    </row>
    <row r="108" s="1" customFormat="1">
      <c r="B108" s="45"/>
      <c r="C108" s="73"/>
      <c r="D108" s="232" t="s">
        <v>152</v>
      </c>
      <c r="E108" s="73"/>
      <c r="F108" s="233" t="s">
        <v>190</v>
      </c>
      <c r="G108" s="73"/>
      <c r="H108" s="73"/>
      <c r="I108" s="190"/>
      <c r="J108" s="73"/>
      <c r="K108" s="73"/>
      <c r="L108" s="71"/>
      <c r="M108" s="234"/>
      <c r="N108" s="46"/>
      <c r="O108" s="46"/>
      <c r="P108" s="46"/>
      <c r="Q108" s="46"/>
      <c r="R108" s="46"/>
      <c r="S108" s="46"/>
      <c r="T108" s="94"/>
      <c r="AT108" s="23" t="s">
        <v>152</v>
      </c>
      <c r="AU108" s="23" t="s">
        <v>162</v>
      </c>
    </row>
    <row r="109" s="1" customFormat="1" ht="25.5" customHeight="1">
      <c r="B109" s="45"/>
      <c r="C109" s="220" t="s">
        <v>191</v>
      </c>
      <c r="D109" s="220" t="s">
        <v>145</v>
      </c>
      <c r="E109" s="221" t="s">
        <v>192</v>
      </c>
      <c r="F109" s="222" t="s">
        <v>193</v>
      </c>
      <c r="G109" s="223" t="s">
        <v>165</v>
      </c>
      <c r="H109" s="224">
        <v>3573.0639999999999</v>
      </c>
      <c r="I109" s="225"/>
      <c r="J109" s="226">
        <f>ROUND(I109*H109,2)</f>
        <v>0</v>
      </c>
      <c r="K109" s="222" t="s">
        <v>149</v>
      </c>
      <c r="L109" s="71"/>
      <c r="M109" s="227" t="s">
        <v>21</v>
      </c>
      <c r="N109" s="228" t="s">
        <v>43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150</v>
      </c>
      <c r="AT109" s="23" t="s">
        <v>145</v>
      </c>
      <c r="AU109" s="23" t="s">
        <v>162</v>
      </c>
      <c r="AY109" s="23" t="s">
        <v>142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80</v>
      </c>
      <c r="BK109" s="231">
        <f>ROUND(I109*H109,2)</f>
        <v>0</v>
      </c>
      <c r="BL109" s="23" t="s">
        <v>150</v>
      </c>
      <c r="BM109" s="23" t="s">
        <v>194</v>
      </c>
    </row>
    <row r="110" s="12" customFormat="1">
      <c r="B110" s="245"/>
      <c r="C110" s="246"/>
      <c r="D110" s="232" t="s">
        <v>154</v>
      </c>
      <c r="E110" s="247" t="s">
        <v>21</v>
      </c>
      <c r="F110" s="248" t="s">
        <v>195</v>
      </c>
      <c r="G110" s="246"/>
      <c r="H110" s="249">
        <v>3573.0639999999999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AT110" s="255" t="s">
        <v>154</v>
      </c>
      <c r="AU110" s="255" t="s">
        <v>162</v>
      </c>
      <c r="AV110" s="12" t="s">
        <v>83</v>
      </c>
      <c r="AW110" s="12" t="s">
        <v>36</v>
      </c>
      <c r="AX110" s="12" t="s">
        <v>80</v>
      </c>
      <c r="AY110" s="255" t="s">
        <v>142</v>
      </c>
    </row>
    <row r="111" s="10" customFormat="1" ht="29.88" customHeight="1">
      <c r="B111" s="204"/>
      <c r="C111" s="205"/>
      <c r="D111" s="206" t="s">
        <v>71</v>
      </c>
      <c r="E111" s="218" t="s">
        <v>196</v>
      </c>
      <c r="F111" s="218" t="s">
        <v>197</v>
      </c>
      <c r="G111" s="205"/>
      <c r="H111" s="205"/>
      <c r="I111" s="208"/>
      <c r="J111" s="219">
        <f>BK111</f>
        <v>0</v>
      </c>
      <c r="K111" s="205"/>
      <c r="L111" s="210"/>
      <c r="M111" s="211"/>
      <c r="N111" s="212"/>
      <c r="O111" s="212"/>
      <c r="P111" s="213">
        <f>SUM(P112:P124)</f>
        <v>0</v>
      </c>
      <c r="Q111" s="212"/>
      <c r="R111" s="213">
        <f>SUM(R112:R124)</f>
        <v>0</v>
      </c>
      <c r="S111" s="212"/>
      <c r="T111" s="214">
        <f>SUM(T112:T124)</f>
        <v>0</v>
      </c>
      <c r="AR111" s="215" t="s">
        <v>80</v>
      </c>
      <c r="AT111" s="216" t="s">
        <v>71</v>
      </c>
      <c r="AU111" s="216" t="s">
        <v>80</v>
      </c>
      <c r="AY111" s="215" t="s">
        <v>142</v>
      </c>
      <c r="BK111" s="217">
        <f>SUM(BK112:BK124)</f>
        <v>0</v>
      </c>
    </row>
    <row r="112" s="1" customFormat="1" ht="16.5" customHeight="1">
      <c r="B112" s="45"/>
      <c r="C112" s="220" t="s">
        <v>198</v>
      </c>
      <c r="D112" s="220" t="s">
        <v>145</v>
      </c>
      <c r="E112" s="221" t="s">
        <v>199</v>
      </c>
      <c r="F112" s="222" t="s">
        <v>200</v>
      </c>
      <c r="G112" s="223" t="s">
        <v>165</v>
      </c>
      <c r="H112" s="224">
        <v>131.66999999999999</v>
      </c>
      <c r="I112" s="225"/>
      <c r="J112" s="226">
        <f>ROUND(I112*H112,2)</f>
        <v>0</v>
      </c>
      <c r="K112" s="222" t="s">
        <v>149</v>
      </c>
      <c r="L112" s="71"/>
      <c r="M112" s="227" t="s">
        <v>21</v>
      </c>
      <c r="N112" s="228" t="s">
        <v>43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150</v>
      </c>
      <c r="AT112" s="23" t="s">
        <v>145</v>
      </c>
      <c r="AU112" s="23" t="s">
        <v>83</v>
      </c>
      <c r="AY112" s="23" t="s">
        <v>142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80</v>
      </c>
      <c r="BK112" s="231">
        <f>ROUND(I112*H112,2)</f>
        <v>0</v>
      </c>
      <c r="BL112" s="23" t="s">
        <v>150</v>
      </c>
      <c r="BM112" s="23" t="s">
        <v>201</v>
      </c>
    </row>
    <row r="113" s="12" customFormat="1">
      <c r="B113" s="245"/>
      <c r="C113" s="246"/>
      <c r="D113" s="232" t="s">
        <v>154</v>
      </c>
      <c r="E113" s="247" t="s">
        <v>21</v>
      </c>
      <c r="F113" s="248" t="s">
        <v>202</v>
      </c>
      <c r="G113" s="246"/>
      <c r="H113" s="249">
        <v>131.66999999999999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154</v>
      </c>
      <c r="AU113" s="255" t="s">
        <v>83</v>
      </c>
      <c r="AV113" s="12" t="s">
        <v>83</v>
      </c>
      <c r="AW113" s="12" t="s">
        <v>36</v>
      </c>
      <c r="AX113" s="12" t="s">
        <v>80</v>
      </c>
      <c r="AY113" s="255" t="s">
        <v>142</v>
      </c>
    </row>
    <row r="114" s="1" customFormat="1" ht="25.5" customHeight="1">
      <c r="B114" s="45"/>
      <c r="C114" s="220" t="s">
        <v>143</v>
      </c>
      <c r="D114" s="220" t="s">
        <v>145</v>
      </c>
      <c r="E114" s="221" t="s">
        <v>203</v>
      </c>
      <c r="F114" s="222" t="s">
        <v>204</v>
      </c>
      <c r="G114" s="223" t="s">
        <v>165</v>
      </c>
      <c r="H114" s="224">
        <v>54.347999999999999</v>
      </c>
      <c r="I114" s="225"/>
      <c r="J114" s="226">
        <f>ROUND(I114*H114,2)</f>
        <v>0</v>
      </c>
      <c r="K114" s="222" t="s">
        <v>149</v>
      </c>
      <c r="L114" s="71"/>
      <c r="M114" s="227" t="s">
        <v>21</v>
      </c>
      <c r="N114" s="228" t="s">
        <v>43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150</v>
      </c>
      <c r="AT114" s="23" t="s">
        <v>145</v>
      </c>
      <c r="AU114" s="23" t="s">
        <v>83</v>
      </c>
      <c r="AY114" s="23" t="s">
        <v>142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80</v>
      </c>
      <c r="BK114" s="231">
        <f>ROUND(I114*H114,2)</f>
        <v>0</v>
      </c>
      <c r="BL114" s="23" t="s">
        <v>150</v>
      </c>
      <c r="BM114" s="23" t="s">
        <v>205</v>
      </c>
    </row>
    <row r="115" s="12" customFormat="1">
      <c r="B115" s="245"/>
      <c r="C115" s="246"/>
      <c r="D115" s="232" t="s">
        <v>154</v>
      </c>
      <c r="E115" s="247" t="s">
        <v>21</v>
      </c>
      <c r="F115" s="248" t="s">
        <v>206</v>
      </c>
      <c r="G115" s="246"/>
      <c r="H115" s="249">
        <v>54.347999999999999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154</v>
      </c>
      <c r="AU115" s="255" t="s">
        <v>83</v>
      </c>
      <c r="AV115" s="12" t="s">
        <v>83</v>
      </c>
      <c r="AW115" s="12" t="s">
        <v>36</v>
      </c>
      <c r="AX115" s="12" t="s">
        <v>80</v>
      </c>
      <c r="AY115" s="255" t="s">
        <v>142</v>
      </c>
    </row>
    <row r="116" s="1" customFormat="1" ht="16.5" customHeight="1">
      <c r="B116" s="45"/>
      <c r="C116" s="220" t="s">
        <v>207</v>
      </c>
      <c r="D116" s="220" t="s">
        <v>145</v>
      </c>
      <c r="E116" s="221" t="s">
        <v>208</v>
      </c>
      <c r="F116" s="222" t="s">
        <v>209</v>
      </c>
      <c r="G116" s="223" t="s">
        <v>165</v>
      </c>
      <c r="H116" s="224">
        <v>0.47499999999999998</v>
      </c>
      <c r="I116" s="225"/>
      <c r="J116" s="226">
        <f>ROUND(I116*H116,2)</f>
        <v>0</v>
      </c>
      <c r="K116" s="222" t="s">
        <v>149</v>
      </c>
      <c r="L116" s="71"/>
      <c r="M116" s="227" t="s">
        <v>21</v>
      </c>
      <c r="N116" s="228" t="s">
        <v>43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150</v>
      </c>
      <c r="AT116" s="23" t="s">
        <v>145</v>
      </c>
      <c r="AU116" s="23" t="s">
        <v>83</v>
      </c>
      <c r="AY116" s="23" t="s">
        <v>142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80</v>
      </c>
      <c r="BK116" s="231">
        <f>ROUND(I116*H116,2)</f>
        <v>0</v>
      </c>
      <c r="BL116" s="23" t="s">
        <v>150</v>
      </c>
      <c r="BM116" s="23" t="s">
        <v>210</v>
      </c>
    </row>
    <row r="117" s="12" customFormat="1">
      <c r="B117" s="245"/>
      <c r="C117" s="246"/>
      <c r="D117" s="232" t="s">
        <v>154</v>
      </c>
      <c r="E117" s="247" t="s">
        <v>21</v>
      </c>
      <c r="F117" s="248" t="s">
        <v>211</v>
      </c>
      <c r="G117" s="246"/>
      <c r="H117" s="249">
        <v>0.47499999999999998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154</v>
      </c>
      <c r="AU117" s="255" t="s">
        <v>83</v>
      </c>
      <c r="AV117" s="12" t="s">
        <v>83</v>
      </c>
      <c r="AW117" s="12" t="s">
        <v>36</v>
      </c>
      <c r="AX117" s="12" t="s">
        <v>80</v>
      </c>
      <c r="AY117" s="255" t="s">
        <v>142</v>
      </c>
    </row>
    <row r="118" s="1" customFormat="1" ht="25.5" customHeight="1">
      <c r="B118" s="45"/>
      <c r="C118" s="220" t="s">
        <v>156</v>
      </c>
      <c r="D118" s="220" t="s">
        <v>145</v>
      </c>
      <c r="E118" s="221" t="s">
        <v>212</v>
      </c>
      <c r="F118" s="222" t="s">
        <v>213</v>
      </c>
      <c r="G118" s="223" t="s">
        <v>165</v>
      </c>
      <c r="H118" s="224">
        <v>1.9950000000000001</v>
      </c>
      <c r="I118" s="225"/>
      <c r="J118" s="226">
        <f>ROUND(I118*H118,2)</f>
        <v>0</v>
      </c>
      <c r="K118" s="222" t="s">
        <v>149</v>
      </c>
      <c r="L118" s="71"/>
      <c r="M118" s="227" t="s">
        <v>21</v>
      </c>
      <c r="N118" s="228" t="s">
        <v>43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150</v>
      </c>
      <c r="AT118" s="23" t="s">
        <v>145</v>
      </c>
      <c r="AU118" s="23" t="s">
        <v>83</v>
      </c>
      <c r="AY118" s="23" t="s">
        <v>142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80</v>
      </c>
      <c r="BK118" s="231">
        <f>ROUND(I118*H118,2)</f>
        <v>0</v>
      </c>
      <c r="BL118" s="23" t="s">
        <v>150</v>
      </c>
      <c r="BM118" s="23" t="s">
        <v>214</v>
      </c>
    </row>
    <row r="119" s="1" customFormat="1" ht="16.5" customHeight="1">
      <c r="B119" s="45"/>
      <c r="C119" s="220" t="s">
        <v>215</v>
      </c>
      <c r="D119" s="220" t="s">
        <v>145</v>
      </c>
      <c r="E119" s="221" t="s">
        <v>216</v>
      </c>
      <c r="F119" s="222" t="s">
        <v>200</v>
      </c>
      <c r="G119" s="223" t="s">
        <v>165</v>
      </c>
      <c r="H119" s="224">
        <v>1.3029999999999999</v>
      </c>
      <c r="I119" s="225"/>
      <c r="J119" s="226">
        <f>ROUND(I119*H119,2)</f>
        <v>0</v>
      </c>
      <c r="K119" s="222" t="s">
        <v>21</v>
      </c>
      <c r="L119" s="71"/>
      <c r="M119" s="227" t="s">
        <v>21</v>
      </c>
      <c r="N119" s="228" t="s">
        <v>43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150</v>
      </c>
      <c r="AT119" s="23" t="s">
        <v>145</v>
      </c>
      <c r="AU119" s="23" t="s">
        <v>83</v>
      </c>
      <c r="AY119" s="23" t="s">
        <v>142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80</v>
      </c>
      <c r="BK119" s="231">
        <f>ROUND(I119*H119,2)</f>
        <v>0</v>
      </c>
      <c r="BL119" s="23" t="s">
        <v>150</v>
      </c>
      <c r="BM119" s="23" t="s">
        <v>217</v>
      </c>
    </row>
    <row r="120" s="11" customFormat="1">
      <c r="B120" s="235"/>
      <c r="C120" s="236"/>
      <c r="D120" s="232" t="s">
        <v>154</v>
      </c>
      <c r="E120" s="237" t="s">
        <v>21</v>
      </c>
      <c r="F120" s="238" t="s">
        <v>218</v>
      </c>
      <c r="G120" s="236"/>
      <c r="H120" s="237" t="s">
        <v>21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AT120" s="244" t="s">
        <v>154</v>
      </c>
      <c r="AU120" s="244" t="s">
        <v>83</v>
      </c>
      <c r="AV120" s="11" t="s">
        <v>80</v>
      </c>
      <c r="AW120" s="11" t="s">
        <v>36</v>
      </c>
      <c r="AX120" s="11" t="s">
        <v>72</v>
      </c>
      <c r="AY120" s="244" t="s">
        <v>142</v>
      </c>
    </row>
    <row r="121" s="12" customFormat="1">
      <c r="B121" s="245"/>
      <c r="C121" s="246"/>
      <c r="D121" s="232" t="s">
        <v>154</v>
      </c>
      <c r="E121" s="247" t="s">
        <v>21</v>
      </c>
      <c r="F121" s="248" t="s">
        <v>219</v>
      </c>
      <c r="G121" s="246"/>
      <c r="H121" s="249">
        <v>0.122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AT121" s="255" t="s">
        <v>154</v>
      </c>
      <c r="AU121" s="255" t="s">
        <v>83</v>
      </c>
      <c r="AV121" s="12" t="s">
        <v>83</v>
      </c>
      <c r="AW121" s="12" t="s">
        <v>36</v>
      </c>
      <c r="AX121" s="12" t="s">
        <v>72</v>
      </c>
      <c r="AY121" s="255" t="s">
        <v>142</v>
      </c>
    </row>
    <row r="122" s="11" customFormat="1">
      <c r="B122" s="235"/>
      <c r="C122" s="236"/>
      <c r="D122" s="232" t="s">
        <v>154</v>
      </c>
      <c r="E122" s="237" t="s">
        <v>21</v>
      </c>
      <c r="F122" s="238" t="s">
        <v>220</v>
      </c>
      <c r="G122" s="236"/>
      <c r="H122" s="237" t="s">
        <v>21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154</v>
      </c>
      <c r="AU122" s="244" t="s">
        <v>83</v>
      </c>
      <c r="AV122" s="11" t="s">
        <v>80</v>
      </c>
      <c r="AW122" s="11" t="s">
        <v>36</v>
      </c>
      <c r="AX122" s="11" t="s">
        <v>72</v>
      </c>
      <c r="AY122" s="244" t="s">
        <v>142</v>
      </c>
    </row>
    <row r="123" s="12" customFormat="1">
      <c r="B123" s="245"/>
      <c r="C123" s="246"/>
      <c r="D123" s="232" t="s">
        <v>154</v>
      </c>
      <c r="E123" s="247" t="s">
        <v>21</v>
      </c>
      <c r="F123" s="248" t="s">
        <v>221</v>
      </c>
      <c r="G123" s="246"/>
      <c r="H123" s="249">
        <v>1.1810000000000001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154</v>
      </c>
      <c r="AU123" s="255" t="s">
        <v>83</v>
      </c>
      <c r="AV123" s="12" t="s">
        <v>83</v>
      </c>
      <c r="AW123" s="12" t="s">
        <v>36</v>
      </c>
      <c r="AX123" s="12" t="s">
        <v>72</v>
      </c>
      <c r="AY123" s="255" t="s">
        <v>142</v>
      </c>
    </row>
    <row r="124" s="13" customFormat="1">
      <c r="B124" s="256"/>
      <c r="C124" s="257"/>
      <c r="D124" s="232" t="s">
        <v>154</v>
      </c>
      <c r="E124" s="258" t="s">
        <v>21</v>
      </c>
      <c r="F124" s="259" t="s">
        <v>178</v>
      </c>
      <c r="G124" s="257"/>
      <c r="H124" s="260">
        <v>1.3029999999999999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AT124" s="266" t="s">
        <v>154</v>
      </c>
      <c r="AU124" s="266" t="s">
        <v>83</v>
      </c>
      <c r="AV124" s="13" t="s">
        <v>150</v>
      </c>
      <c r="AW124" s="13" t="s">
        <v>36</v>
      </c>
      <c r="AX124" s="13" t="s">
        <v>80</v>
      </c>
      <c r="AY124" s="266" t="s">
        <v>142</v>
      </c>
    </row>
    <row r="125" s="10" customFormat="1" ht="37.44" customHeight="1">
      <c r="B125" s="204"/>
      <c r="C125" s="205"/>
      <c r="D125" s="206" t="s">
        <v>71</v>
      </c>
      <c r="E125" s="207" t="s">
        <v>222</v>
      </c>
      <c r="F125" s="207" t="s">
        <v>223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</f>
        <v>0</v>
      </c>
      <c r="Q125" s="212"/>
      <c r="R125" s="213">
        <f>R126</f>
        <v>0</v>
      </c>
      <c r="S125" s="212"/>
      <c r="T125" s="214">
        <f>T126</f>
        <v>0.063</v>
      </c>
      <c r="AR125" s="215" t="s">
        <v>83</v>
      </c>
      <c r="AT125" s="216" t="s">
        <v>71</v>
      </c>
      <c r="AU125" s="216" t="s">
        <v>72</v>
      </c>
      <c r="AY125" s="215" t="s">
        <v>142</v>
      </c>
      <c r="BK125" s="217">
        <f>BK126</f>
        <v>0</v>
      </c>
    </row>
    <row r="126" s="10" customFormat="1" ht="19.92" customHeight="1">
      <c r="B126" s="204"/>
      <c r="C126" s="205"/>
      <c r="D126" s="206" t="s">
        <v>71</v>
      </c>
      <c r="E126" s="218" t="s">
        <v>224</v>
      </c>
      <c r="F126" s="218" t="s">
        <v>225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SUM(P127:P129)</f>
        <v>0</v>
      </c>
      <c r="Q126" s="212"/>
      <c r="R126" s="213">
        <f>SUM(R127:R129)</f>
        <v>0</v>
      </c>
      <c r="S126" s="212"/>
      <c r="T126" s="214">
        <f>SUM(T127:T129)</f>
        <v>0.063</v>
      </c>
      <c r="AR126" s="215" t="s">
        <v>83</v>
      </c>
      <c r="AT126" s="216" t="s">
        <v>71</v>
      </c>
      <c r="AU126" s="216" t="s">
        <v>80</v>
      </c>
      <c r="AY126" s="215" t="s">
        <v>142</v>
      </c>
      <c r="BK126" s="217">
        <f>SUM(BK127:BK129)</f>
        <v>0</v>
      </c>
    </row>
    <row r="127" s="1" customFormat="1" ht="25.5" customHeight="1">
      <c r="B127" s="45"/>
      <c r="C127" s="220" t="s">
        <v>226</v>
      </c>
      <c r="D127" s="220" t="s">
        <v>145</v>
      </c>
      <c r="E127" s="221" t="s">
        <v>227</v>
      </c>
      <c r="F127" s="222" t="s">
        <v>228</v>
      </c>
      <c r="G127" s="223" t="s">
        <v>148</v>
      </c>
      <c r="H127" s="224">
        <v>30</v>
      </c>
      <c r="I127" s="225"/>
      <c r="J127" s="226">
        <f>ROUND(I127*H127,2)</f>
        <v>0</v>
      </c>
      <c r="K127" s="222" t="s">
        <v>149</v>
      </c>
      <c r="L127" s="71"/>
      <c r="M127" s="227" t="s">
        <v>21</v>
      </c>
      <c r="N127" s="228" t="s">
        <v>43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0.0020999999999999999</v>
      </c>
      <c r="T127" s="230">
        <f>S127*H127</f>
        <v>0.063</v>
      </c>
      <c r="AR127" s="23" t="s">
        <v>229</v>
      </c>
      <c r="AT127" s="23" t="s">
        <v>145</v>
      </c>
      <c r="AU127" s="23" t="s">
        <v>83</v>
      </c>
      <c r="AY127" s="23" t="s">
        <v>142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80</v>
      </c>
      <c r="BK127" s="231">
        <f>ROUND(I127*H127,2)</f>
        <v>0</v>
      </c>
      <c r="BL127" s="23" t="s">
        <v>229</v>
      </c>
      <c r="BM127" s="23" t="s">
        <v>230</v>
      </c>
    </row>
    <row r="128" s="1" customFormat="1">
      <c r="B128" s="45"/>
      <c r="C128" s="73"/>
      <c r="D128" s="232" t="s">
        <v>152</v>
      </c>
      <c r="E128" s="73"/>
      <c r="F128" s="233" t="s">
        <v>231</v>
      </c>
      <c r="G128" s="73"/>
      <c r="H128" s="73"/>
      <c r="I128" s="190"/>
      <c r="J128" s="73"/>
      <c r="K128" s="73"/>
      <c r="L128" s="71"/>
      <c r="M128" s="234"/>
      <c r="N128" s="46"/>
      <c r="O128" s="46"/>
      <c r="P128" s="46"/>
      <c r="Q128" s="46"/>
      <c r="R128" s="46"/>
      <c r="S128" s="46"/>
      <c r="T128" s="94"/>
      <c r="AT128" s="23" t="s">
        <v>152</v>
      </c>
      <c r="AU128" s="23" t="s">
        <v>83</v>
      </c>
    </row>
    <row r="129" s="12" customFormat="1">
      <c r="B129" s="245"/>
      <c r="C129" s="246"/>
      <c r="D129" s="232" t="s">
        <v>154</v>
      </c>
      <c r="E129" s="247" t="s">
        <v>21</v>
      </c>
      <c r="F129" s="248" t="s">
        <v>232</v>
      </c>
      <c r="G129" s="246"/>
      <c r="H129" s="249">
        <v>30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154</v>
      </c>
      <c r="AU129" s="255" t="s">
        <v>83</v>
      </c>
      <c r="AV129" s="12" t="s">
        <v>83</v>
      </c>
      <c r="AW129" s="12" t="s">
        <v>36</v>
      </c>
      <c r="AX129" s="12" t="s">
        <v>80</v>
      </c>
      <c r="AY129" s="255" t="s">
        <v>142</v>
      </c>
    </row>
    <row r="130" s="10" customFormat="1" ht="37.44" customHeight="1">
      <c r="B130" s="204"/>
      <c r="C130" s="205"/>
      <c r="D130" s="206" t="s">
        <v>71</v>
      </c>
      <c r="E130" s="207" t="s">
        <v>233</v>
      </c>
      <c r="F130" s="207" t="s">
        <v>234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</f>
        <v>0</v>
      </c>
      <c r="Q130" s="212"/>
      <c r="R130" s="213">
        <f>R131</f>
        <v>0</v>
      </c>
      <c r="S130" s="212"/>
      <c r="T130" s="214">
        <f>T131</f>
        <v>0.319216</v>
      </c>
      <c r="AR130" s="215" t="s">
        <v>162</v>
      </c>
      <c r="AT130" s="216" t="s">
        <v>71</v>
      </c>
      <c r="AU130" s="216" t="s">
        <v>72</v>
      </c>
      <c r="AY130" s="215" t="s">
        <v>142</v>
      </c>
      <c r="BK130" s="217">
        <f>BK131</f>
        <v>0</v>
      </c>
    </row>
    <row r="131" s="10" customFormat="1" ht="19.92" customHeight="1">
      <c r="B131" s="204"/>
      <c r="C131" s="205"/>
      <c r="D131" s="206" t="s">
        <v>71</v>
      </c>
      <c r="E131" s="218" t="s">
        <v>235</v>
      </c>
      <c r="F131" s="218" t="s">
        <v>236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SUM(P132:P134)</f>
        <v>0</v>
      </c>
      <c r="Q131" s="212"/>
      <c r="R131" s="213">
        <f>SUM(R132:R134)</f>
        <v>0</v>
      </c>
      <c r="S131" s="212"/>
      <c r="T131" s="214">
        <f>SUM(T132:T134)</f>
        <v>0.319216</v>
      </c>
      <c r="AR131" s="215" t="s">
        <v>162</v>
      </c>
      <c r="AT131" s="216" t="s">
        <v>71</v>
      </c>
      <c r="AU131" s="216" t="s">
        <v>80</v>
      </c>
      <c r="AY131" s="215" t="s">
        <v>142</v>
      </c>
      <c r="BK131" s="217">
        <f>SUM(BK132:BK134)</f>
        <v>0</v>
      </c>
    </row>
    <row r="132" s="1" customFormat="1" ht="25.5" customHeight="1">
      <c r="B132" s="45"/>
      <c r="C132" s="220" t="s">
        <v>237</v>
      </c>
      <c r="D132" s="220" t="s">
        <v>145</v>
      </c>
      <c r="E132" s="221" t="s">
        <v>238</v>
      </c>
      <c r="F132" s="222" t="s">
        <v>239</v>
      </c>
      <c r="G132" s="223" t="s">
        <v>240</v>
      </c>
      <c r="H132" s="224">
        <v>399.01999999999998</v>
      </c>
      <c r="I132" s="225"/>
      <c r="J132" s="226">
        <f>ROUND(I132*H132,2)</f>
        <v>0</v>
      </c>
      <c r="K132" s="222" t="s">
        <v>149</v>
      </c>
      <c r="L132" s="71"/>
      <c r="M132" s="227" t="s">
        <v>21</v>
      </c>
      <c r="N132" s="228" t="s">
        <v>43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0.00080000000000000004</v>
      </c>
      <c r="T132" s="230">
        <f>S132*H132</f>
        <v>0.319216</v>
      </c>
      <c r="AR132" s="23" t="s">
        <v>150</v>
      </c>
      <c r="AT132" s="23" t="s">
        <v>145</v>
      </c>
      <c r="AU132" s="23" t="s">
        <v>83</v>
      </c>
      <c r="AY132" s="23" t="s">
        <v>142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80</v>
      </c>
      <c r="BK132" s="231">
        <f>ROUND(I132*H132,2)</f>
        <v>0</v>
      </c>
      <c r="BL132" s="23" t="s">
        <v>150</v>
      </c>
      <c r="BM132" s="23" t="s">
        <v>241</v>
      </c>
    </row>
    <row r="133" s="1" customFormat="1">
      <c r="B133" s="45"/>
      <c r="C133" s="73"/>
      <c r="D133" s="232" t="s">
        <v>152</v>
      </c>
      <c r="E133" s="73"/>
      <c r="F133" s="233" t="s">
        <v>242</v>
      </c>
      <c r="G133" s="73"/>
      <c r="H133" s="73"/>
      <c r="I133" s="190"/>
      <c r="J133" s="73"/>
      <c r="K133" s="73"/>
      <c r="L133" s="71"/>
      <c r="M133" s="234"/>
      <c r="N133" s="46"/>
      <c r="O133" s="46"/>
      <c r="P133" s="46"/>
      <c r="Q133" s="46"/>
      <c r="R133" s="46"/>
      <c r="S133" s="46"/>
      <c r="T133" s="94"/>
      <c r="AT133" s="23" t="s">
        <v>152</v>
      </c>
      <c r="AU133" s="23" t="s">
        <v>83</v>
      </c>
    </row>
    <row r="134" s="12" customFormat="1">
      <c r="B134" s="245"/>
      <c r="C134" s="246"/>
      <c r="D134" s="232" t="s">
        <v>154</v>
      </c>
      <c r="E134" s="247" t="s">
        <v>21</v>
      </c>
      <c r="F134" s="248" t="s">
        <v>243</v>
      </c>
      <c r="G134" s="246"/>
      <c r="H134" s="249">
        <v>399.01999999999998</v>
      </c>
      <c r="I134" s="250"/>
      <c r="J134" s="246"/>
      <c r="K134" s="246"/>
      <c r="L134" s="251"/>
      <c r="M134" s="267"/>
      <c r="N134" s="268"/>
      <c r="O134" s="268"/>
      <c r="P134" s="268"/>
      <c r="Q134" s="268"/>
      <c r="R134" s="268"/>
      <c r="S134" s="268"/>
      <c r="T134" s="269"/>
      <c r="AT134" s="255" t="s">
        <v>154</v>
      </c>
      <c r="AU134" s="255" t="s">
        <v>83</v>
      </c>
      <c r="AV134" s="12" t="s">
        <v>83</v>
      </c>
      <c r="AW134" s="12" t="s">
        <v>36</v>
      </c>
      <c r="AX134" s="12" t="s">
        <v>80</v>
      </c>
      <c r="AY134" s="255" t="s">
        <v>142</v>
      </c>
    </row>
    <row r="135" s="1" customFormat="1" ht="6.96" customHeight="1">
      <c r="B135" s="66"/>
      <c r="C135" s="67"/>
      <c r="D135" s="67"/>
      <c r="E135" s="67"/>
      <c r="F135" s="67"/>
      <c r="G135" s="67"/>
      <c r="H135" s="67"/>
      <c r="I135" s="165"/>
      <c r="J135" s="67"/>
      <c r="K135" s="67"/>
      <c r="L135" s="71"/>
    </row>
  </sheetData>
  <sheetProtection sheet="1" autoFilter="0" formatColumns="0" formatRows="0" objects="1" scenarios="1" spinCount="100000" saltValue="teU77kXGEbGZujTuuHdAktSLQzoRpi8HlWu/UDZv+7aflhcUfu7DAvtfQS7W+c2zzt77jGPv4JaIyJc0OaOaHA==" hashValue="bEwRVfLLMGZIznIKnACkCX3bmfKa/Dx58mhm2gcBBCCOvrz8NdZ3kk8SZiceaoZS1u5cjqjC//zUtukbXnJn7Q==" algorithmName="SHA-512" password="CC35"/>
  <autoFilter ref="C83:K134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244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82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ROUND(SUM(BE82:BE108), 2)</f>
        <v>0</v>
      </c>
      <c r="G30" s="46"/>
      <c r="H30" s="46"/>
      <c r="I30" s="157">
        <v>0.20999999999999999</v>
      </c>
      <c r="J30" s="156">
        <f>ROUND(ROUND((SUM(BE82:BE108)),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ROUND(SUM(BF82:BF108), 2)</f>
        <v>0</v>
      </c>
      <c r="G31" s="46"/>
      <c r="H31" s="46"/>
      <c r="I31" s="157">
        <v>0.14999999999999999</v>
      </c>
      <c r="J31" s="156">
        <f>ROUND(ROUND((SUM(BF82:BF108)),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ROUND(SUM(BG82:BG108),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ROUND(SUM(BH82:BH108),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ROUND(SUM(BI82:BI108),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02 - Návodní těsnění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245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246</v>
      </c>
      <c r="E59" s="186"/>
      <c r="F59" s="186"/>
      <c r="G59" s="186"/>
      <c r="H59" s="186"/>
      <c r="I59" s="187"/>
      <c r="J59" s="188">
        <f>J91</f>
        <v>0</v>
      </c>
      <c r="K59" s="189"/>
    </row>
    <row r="60" s="8" customFormat="1" ht="19.92" customHeight="1">
      <c r="B60" s="183"/>
      <c r="C60" s="184"/>
      <c r="D60" s="185" t="s">
        <v>247</v>
      </c>
      <c r="E60" s="186"/>
      <c r="F60" s="186"/>
      <c r="G60" s="186"/>
      <c r="H60" s="186"/>
      <c r="I60" s="187"/>
      <c r="J60" s="188">
        <f>J94</f>
        <v>0</v>
      </c>
      <c r="K60" s="189"/>
    </row>
    <row r="61" s="8" customFormat="1" ht="19.92" customHeight="1">
      <c r="B61" s="183"/>
      <c r="C61" s="184"/>
      <c r="D61" s="185" t="s">
        <v>119</v>
      </c>
      <c r="E61" s="186"/>
      <c r="F61" s="186"/>
      <c r="G61" s="186"/>
      <c r="H61" s="186"/>
      <c r="I61" s="187"/>
      <c r="J61" s="188">
        <f>J106</f>
        <v>0</v>
      </c>
      <c r="K61" s="189"/>
    </row>
    <row r="62" s="8" customFormat="1" ht="14.88" customHeight="1">
      <c r="B62" s="183"/>
      <c r="C62" s="184"/>
      <c r="D62" s="185" t="s">
        <v>120</v>
      </c>
      <c r="E62" s="186"/>
      <c r="F62" s="186"/>
      <c r="G62" s="186"/>
      <c r="H62" s="186"/>
      <c r="I62" s="187"/>
      <c r="J62" s="188">
        <f>J107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126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6.5" customHeight="1">
      <c r="B72" s="45"/>
      <c r="C72" s="73"/>
      <c r="D72" s="73"/>
      <c r="E72" s="191" t="str">
        <f>E7</f>
        <v>VD Jince - sanace průsaků tělesem hráze a odbahnění nádrže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111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7.25" customHeight="1">
      <c r="B74" s="45"/>
      <c r="C74" s="73"/>
      <c r="D74" s="73"/>
      <c r="E74" s="81" t="str">
        <f>E9</f>
        <v>SO 02 - Návodní těsnění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Jince</v>
      </c>
      <c r="G76" s="73"/>
      <c r="H76" s="73"/>
      <c r="I76" s="193" t="s">
        <v>25</v>
      </c>
      <c r="J76" s="84" t="str">
        <f>IF(J12="","",J12)</f>
        <v>29. 9. 2017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Povodí Vltavy s.p.</v>
      </c>
      <c r="G78" s="73"/>
      <c r="H78" s="73"/>
      <c r="I78" s="193" t="s">
        <v>33</v>
      </c>
      <c r="J78" s="192" t="str">
        <f>E21</f>
        <v>VODNÍ DÍLA - TBD a.s.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127</v>
      </c>
      <c r="D81" s="196" t="s">
        <v>57</v>
      </c>
      <c r="E81" s="196" t="s">
        <v>53</v>
      </c>
      <c r="F81" s="196" t="s">
        <v>128</v>
      </c>
      <c r="G81" s="196" t="s">
        <v>129</v>
      </c>
      <c r="H81" s="196" t="s">
        <v>130</v>
      </c>
      <c r="I81" s="197" t="s">
        <v>131</v>
      </c>
      <c r="J81" s="196" t="s">
        <v>115</v>
      </c>
      <c r="K81" s="198" t="s">
        <v>132</v>
      </c>
      <c r="L81" s="199"/>
      <c r="M81" s="101" t="s">
        <v>133</v>
      </c>
      <c r="N81" s="102" t="s">
        <v>42</v>
      </c>
      <c r="O81" s="102" t="s">
        <v>134</v>
      </c>
      <c r="P81" s="102" t="s">
        <v>135</v>
      </c>
      <c r="Q81" s="102" t="s">
        <v>136</v>
      </c>
      <c r="R81" s="102" t="s">
        <v>137</v>
      </c>
      <c r="S81" s="102" t="s">
        <v>138</v>
      </c>
      <c r="T81" s="103" t="s">
        <v>139</v>
      </c>
    </row>
    <row r="82" s="1" customFormat="1" ht="29.28" customHeight="1">
      <c r="B82" s="45"/>
      <c r="C82" s="107" t="s">
        <v>116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186.30386658000001</v>
      </c>
      <c r="S82" s="105"/>
      <c r="T82" s="202">
        <f>T83</f>
        <v>0</v>
      </c>
      <c r="AT82" s="23" t="s">
        <v>71</v>
      </c>
      <c r="AU82" s="23" t="s">
        <v>117</v>
      </c>
      <c r="BK82" s="203">
        <f>BK83</f>
        <v>0</v>
      </c>
    </row>
    <row r="83" s="10" customFormat="1" ht="37.44" customHeight="1">
      <c r="B83" s="204"/>
      <c r="C83" s="205"/>
      <c r="D83" s="206" t="s">
        <v>71</v>
      </c>
      <c r="E83" s="207" t="s">
        <v>140</v>
      </c>
      <c r="F83" s="207" t="s">
        <v>141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P84+P91+P94+P106</f>
        <v>0</v>
      </c>
      <c r="Q83" s="212"/>
      <c r="R83" s="213">
        <f>R84+R91+R94+R106</f>
        <v>186.30386658000001</v>
      </c>
      <c r="S83" s="212"/>
      <c r="T83" s="214">
        <f>T84+T91+T94+T106</f>
        <v>0</v>
      </c>
      <c r="AR83" s="215" t="s">
        <v>80</v>
      </c>
      <c r="AT83" s="216" t="s">
        <v>71</v>
      </c>
      <c r="AU83" s="216" t="s">
        <v>72</v>
      </c>
      <c r="AY83" s="215" t="s">
        <v>142</v>
      </c>
      <c r="BK83" s="217">
        <f>BK84+BK91+BK94+BK106</f>
        <v>0</v>
      </c>
    </row>
    <row r="84" s="10" customFormat="1" ht="19.92" customHeight="1">
      <c r="B84" s="204"/>
      <c r="C84" s="205"/>
      <c r="D84" s="206" t="s">
        <v>71</v>
      </c>
      <c r="E84" s="218" t="s">
        <v>83</v>
      </c>
      <c r="F84" s="218" t="s">
        <v>248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SUM(P85:P90)</f>
        <v>0</v>
      </c>
      <c r="Q84" s="212"/>
      <c r="R84" s="213">
        <f>SUM(R85:R90)</f>
        <v>0.60081344999999997</v>
      </c>
      <c r="S84" s="212"/>
      <c r="T84" s="214">
        <f>SUM(T85:T90)</f>
        <v>0</v>
      </c>
      <c r="AR84" s="215" t="s">
        <v>80</v>
      </c>
      <c r="AT84" s="216" t="s">
        <v>71</v>
      </c>
      <c r="AU84" s="216" t="s">
        <v>80</v>
      </c>
      <c r="AY84" s="215" t="s">
        <v>142</v>
      </c>
      <c r="BK84" s="217">
        <f>SUM(BK85:BK90)</f>
        <v>0</v>
      </c>
    </row>
    <row r="85" s="1" customFormat="1" ht="38.25" customHeight="1">
      <c r="B85" s="45"/>
      <c r="C85" s="220" t="s">
        <v>80</v>
      </c>
      <c r="D85" s="220" t="s">
        <v>145</v>
      </c>
      <c r="E85" s="221" t="s">
        <v>249</v>
      </c>
      <c r="F85" s="222" t="s">
        <v>250</v>
      </c>
      <c r="G85" s="223" t="s">
        <v>240</v>
      </c>
      <c r="H85" s="224">
        <v>882.89999999999998</v>
      </c>
      <c r="I85" s="225"/>
      <c r="J85" s="226">
        <f>ROUND(I85*H85,2)</f>
        <v>0</v>
      </c>
      <c r="K85" s="222" t="s">
        <v>149</v>
      </c>
      <c r="L85" s="71"/>
      <c r="M85" s="227" t="s">
        <v>21</v>
      </c>
      <c r="N85" s="228" t="s">
        <v>43</v>
      </c>
      <c r="O85" s="46"/>
      <c r="P85" s="229">
        <f>O85*H85</f>
        <v>0</v>
      </c>
      <c r="Q85" s="229">
        <v>0.00013999999999999999</v>
      </c>
      <c r="R85" s="229">
        <f>Q85*H85</f>
        <v>0.12360599999999998</v>
      </c>
      <c r="S85" s="229">
        <v>0</v>
      </c>
      <c r="T85" s="230">
        <f>S85*H85</f>
        <v>0</v>
      </c>
      <c r="AR85" s="23" t="s">
        <v>150</v>
      </c>
      <c r="AT85" s="23" t="s">
        <v>145</v>
      </c>
      <c r="AU85" s="23" t="s">
        <v>83</v>
      </c>
      <c r="AY85" s="23" t="s">
        <v>142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80</v>
      </c>
      <c r="BK85" s="231">
        <f>ROUND(I85*H85,2)</f>
        <v>0</v>
      </c>
      <c r="BL85" s="23" t="s">
        <v>150</v>
      </c>
      <c r="BM85" s="23" t="s">
        <v>251</v>
      </c>
    </row>
    <row r="86" s="1" customFormat="1">
      <c r="B86" s="45"/>
      <c r="C86" s="73"/>
      <c r="D86" s="232" t="s">
        <v>152</v>
      </c>
      <c r="E86" s="73"/>
      <c r="F86" s="233" t="s">
        <v>252</v>
      </c>
      <c r="G86" s="73"/>
      <c r="H86" s="73"/>
      <c r="I86" s="190"/>
      <c r="J86" s="73"/>
      <c r="K86" s="73"/>
      <c r="L86" s="71"/>
      <c r="M86" s="234"/>
      <c r="N86" s="46"/>
      <c r="O86" s="46"/>
      <c r="P86" s="46"/>
      <c r="Q86" s="46"/>
      <c r="R86" s="46"/>
      <c r="S86" s="46"/>
      <c r="T86" s="94"/>
      <c r="AT86" s="23" t="s">
        <v>152</v>
      </c>
      <c r="AU86" s="23" t="s">
        <v>83</v>
      </c>
    </row>
    <row r="87" s="12" customFormat="1">
      <c r="B87" s="245"/>
      <c r="C87" s="246"/>
      <c r="D87" s="232" t="s">
        <v>154</v>
      </c>
      <c r="E87" s="247" t="s">
        <v>21</v>
      </c>
      <c r="F87" s="248" t="s">
        <v>253</v>
      </c>
      <c r="G87" s="246"/>
      <c r="H87" s="249">
        <v>882.89999999999998</v>
      </c>
      <c r="I87" s="250"/>
      <c r="J87" s="246"/>
      <c r="K87" s="246"/>
      <c r="L87" s="251"/>
      <c r="M87" s="252"/>
      <c r="N87" s="253"/>
      <c r="O87" s="253"/>
      <c r="P87" s="253"/>
      <c r="Q87" s="253"/>
      <c r="R87" s="253"/>
      <c r="S87" s="253"/>
      <c r="T87" s="254"/>
      <c r="AT87" s="255" t="s">
        <v>154</v>
      </c>
      <c r="AU87" s="255" t="s">
        <v>83</v>
      </c>
      <c r="AV87" s="12" t="s">
        <v>83</v>
      </c>
      <c r="AW87" s="12" t="s">
        <v>36</v>
      </c>
      <c r="AX87" s="12" t="s">
        <v>80</v>
      </c>
      <c r="AY87" s="255" t="s">
        <v>142</v>
      </c>
    </row>
    <row r="88" s="1" customFormat="1" ht="16.5" customHeight="1">
      <c r="B88" s="45"/>
      <c r="C88" s="270" t="s">
        <v>83</v>
      </c>
      <c r="D88" s="270" t="s">
        <v>233</v>
      </c>
      <c r="E88" s="271" t="s">
        <v>254</v>
      </c>
      <c r="F88" s="272" t="s">
        <v>255</v>
      </c>
      <c r="G88" s="273" t="s">
        <v>240</v>
      </c>
      <c r="H88" s="274">
        <v>1015.335</v>
      </c>
      <c r="I88" s="275"/>
      <c r="J88" s="276">
        <f>ROUND(I88*H88,2)</f>
        <v>0</v>
      </c>
      <c r="K88" s="272" t="s">
        <v>149</v>
      </c>
      <c r="L88" s="277"/>
      <c r="M88" s="278" t="s">
        <v>21</v>
      </c>
      <c r="N88" s="279" t="s">
        <v>43</v>
      </c>
      <c r="O88" s="46"/>
      <c r="P88" s="229">
        <f>O88*H88</f>
        <v>0</v>
      </c>
      <c r="Q88" s="229">
        <v>0.00046999999999999999</v>
      </c>
      <c r="R88" s="229">
        <f>Q88*H88</f>
        <v>0.47720744999999998</v>
      </c>
      <c r="S88" s="229">
        <v>0</v>
      </c>
      <c r="T88" s="230">
        <f>S88*H88</f>
        <v>0</v>
      </c>
      <c r="AR88" s="23" t="s">
        <v>198</v>
      </c>
      <c r="AT88" s="23" t="s">
        <v>233</v>
      </c>
      <c r="AU88" s="23" t="s">
        <v>83</v>
      </c>
      <c r="AY88" s="23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80</v>
      </c>
      <c r="BK88" s="231">
        <f>ROUND(I88*H88,2)</f>
        <v>0</v>
      </c>
      <c r="BL88" s="23" t="s">
        <v>150</v>
      </c>
      <c r="BM88" s="23" t="s">
        <v>256</v>
      </c>
    </row>
    <row r="89" s="12" customFormat="1">
      <c r="B89" s="245"/>
      <c r="C89" s="246"/>
      <c r="D89" s="232" t="s">
        <v>154</v>
      </c>
      <c r="E89" s="247" t="s">
        <v>21</v>
      </c>
      <c r="F89" s="248" t="s">
        <v>253</v>
      </c>
      <c r="G89" s="246"/>
      <c r="H89" s="249">
        <v>882.89999999999998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AT89" s="255" t="s">
        <v>154</v>
      </c>
      <c r="AU89" s="255" t="s">
        <v>83</v>
      </c>
      <c r="AV89" s="12" t="s">
        <v>83</v>
      </c>
      <c r="AW89" s="12" t="s">
        <v>36</v>
      </c>
      <c r="AX89" s="12" t="s">
        <v>72</v>
      </c>
      <c r="AY89" s="255" t="s">
        <v>142</v>
      </c>
    </row>
    <row r="90" s="12" customFormat="1">
      <c r="B90" s="245"/>
      <c r="C90" s="246"/>
      <c r="D90" s="232" t="s">
        <v>154</v>
      </c>
      <c r="E90" s="247" t="s">
        <v>21</v>
      </c>
      <c r="F90" s="248" t="s">
        <v>257</v>
      </c>
      <c r="G90" s="246"/>
      <c r="H90" s="249">
        <v>1015.335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AT90" s="255" t="s">
        <v>154</v>
      </c>
      <c r="AU90" s="255" t="s">
        <v>83</v>
      </c>
      <c r="AV90" s="12" t="s">
        <v>83</v>
      </c>
      <c r="AW90" s="12" t="s">
        <v>36</v>
      </c>
      <c r="AX90" s="12" t="s">
        <v>80</v>
      </c>
      <c r="AY90" s="255" t="s">
        <v>142</v>
      </c>
    </row>
    <row r="91" s="10" customFormat="1" ht="29.88" customHeight="1">
      <c r="B91" s="204"/>
      <c r="C91" s="205"/>
      <c r="D91" s="206" t="s">
        <v>71</v>
      </c>
      <c r="E91" s="218" t="s">
        <v>162</v>
      </c>
      <c r="F91" s="218" t="s">
        <v>258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SUM(P92:P93)</f>
        <v>0</v>
      </c>
      <c r="Q91" s="212"/>
      <c r="R91" s="213">
        <f>SUM(R92:R93)</f>
        <v>183.26890988</v>
      </c>
      <c r="S91" s="212"/>
      <c r="T91" s="214">
        <f>SUM(T92:T93)</f>
        <v>0</v>
      </c>
      <c r="AR91" s="215" t="s">
        <v>80</v>
      </c>
      <c r="AT91" s="216" t="s">
        <v>71</v>
      </c>
      <c r="AU91" s="216" t="s">
        <v>80</v>
      </c>
      <c r="AY91" s="215" t="s">
        <v>142</v>
      </c>
      <c r="BK91" s="217">
        <f>SUM(BK92:BK93)</f>
        <v>0</v>
      </c>
    </row>
    <row r="92" s="1" customFormat="1" ht="51" customHeight="1">
      <c r="B92" s="45"/>
      <c r="C92" s="220" t="s">
        <v>162</v>
      </c>
      <c r="D92" s="220" t="s">
        <v>145</v>
      </c>
      <c r="E92" s="221" t="s">
        <v>259</v>
      </c>
      <c r="F92" s="222" t="s">
        <v>260</v>
      </c>
      <c r="G92" s="223" t="s">
        <v>159</v>
      </c>
      <c r="H92" s="224">
        <v>66.218000000000004</v>
      </c>
      <c r="I92" s="225"/>
      <c r="J92" s="226">
        <f>ROUND(I92*H92,2)</f>
        <v>0</v>
      </c>
      <c r="K92" s="222" t="s">
        <v>149</v>
      </c>
      <c r="L92" s="71"/>
      <c r="M92" s="227" t="s">
        <v>21</v>
      </c>
      <c r="N92" s="228" t="s">
        <v>43</v>
      </c>
      <c r="O92" s="46"/>
      <c r="P92" s="229">
        <f>O92*H92</f>
        <v>0</v>
      </c>
      <c r="Q92" s="229">
        <v>2.7676599999999998</v>
      </c>
      <c r="R92" s="229">
        <f>Q92*H92</f>
        <v>183.26890988</v>
      </c>
      <c r="S92" s="229">
        <v>0</v>
      </c>
      <c r="T92" s="230">
        <f>S92*H92</f>
        <v>0</v>
      </c>
      <c r="AR92" s="23" t="s">
        <v>150</v>
      </c>
      <c r="AT92" s="23" t="s">
        <v>145</v>
      </c>
      <c r="AU92" s="23" t="s">
        <v>83</v>
      </c>
      <c r="AY92" s="23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80</v>
      </c>
      <c r="BK92" s="231">
        <f>ROUND(I92*H92,2)</f>
        <v>0</v>
      </c>
      <c r="BL92" s="23" t="s">
        <v>150</v>
      </c>
      <c r="BM92" s="23" t="s">
        <v>261</v>
      </c>
    </row>
    <row r="93" s="12" customFormat="1">
      <c r="B93" s="245"/>
      <c r="C93" s="246"/>
      <c r="D93" s="232" t="s">
        <v>154</v>
      </c>
      <c r="E93" s="247" t="s">
        <v>21</v>
      </c>
      <c r="F93" s="248" t="s">
        <v>262</v>
      </c>
      <c r="G93" s="246"/>
      <c r="H93" s="249">
        <v>66.218000000000004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AT93" s="255" t="s">
        <v>154</v>
      </c>
      <c r="AU93" s="255" t="s">
        <v>83</v>
      </c>
      <c r="AV93" s="12" t="s">
        <v>83</v>
      </c>
      <c r="AW93" s="12" t="s">
        <v>36</v>
      </c>
      <c r="AX93" s="12" t="s">
        <v>80</v>
      </c>
      <c r="AY93" s="255" t="s">
        <v>142</v>
      </c>
    </row>
    <row r="94" s="10" customFormat="1" ht="29.88" customHeight="1">
      <c r="B94" s="204"/>
      <c r="C94" s="205"/>
      <c r="D94" s="206" t="s">
        <v>71</v>
      </c>
      <c r="E94" s="218" t="s">
        <v>150</v>
      </c>
      <c r="F94" s="218" t="s">
        <v>263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SUM(P95:P105)</f>
        <v>0</v>
      </c>
      <c r="Q94" s="212"/>
      <c r="R94" s="213">
        <f>SUM(R95:R105)</f>
        <v>2.43414325</v>
      </c>
      <c r="S94" s="212"/>
      <c r="T94" s="214">
        <f>SUM(T95:T105)</f>
        <v>0</v>
      </c>
      <c r="AR94" s="215" t="s">
        <v>80</v>
      </c>
      <c r="AT94" s="216" t="s">
        <v>71</v>
      </c>
      <c r="AU94" s="216" t="s">
        <v>80</v>
      </c>
      <c r="AY94" s="215" t="s">
        <v>142</v>
      </c>
      <c r="BK94" s="217">
        <f>SUM(BK95:BK105)</f>
        <v>0</v>
      </c>
    </row>
    <row r="95" s="1" customFormat="1" ht="25.5" customHeight="1">
      <c r="B95" s="45"/>
      <c r="C95" s="220" t="s">
        <v>150</v>
      </c>
      <c r="D95" s="220" t="s">
        <v>145</v>
      </c>
      <c r="E95" s="221" t="s">
        <v>264</v>
      </c>
      <c r="F95" s="222" t="s">
        <v>265</v>
      </c>
      <c r="G95" s="223" t="s">
        <v>240</v>
      </c>
      <c r="H95" s="224">
        <v>441.44999999999999</v>
      </c>
      <c r="I95" s="225"/>
      <c r="J95" s="226">
        <f>ROUND(I95*H95,2)</f>
        <v>0</v>
      </c>
      <c r="K95" s="222" t="s">
        <v>21</v>
      </c>
      <c r="L95" s="71"/>
      <c r="M95" s="227" t="s">
        <v>21</v>
      </c>
      <c r="N95" s="228" t="s">
        <v>43</v>
      </c>
      <c r="O95" s="46"/>
      <c r="P95" s="229">
        <f>O95*H95</f>
        <v>0</v>
      </c>
      <c r="Q95" s="229">
        <v>0.0022000000000000001</v>
      </c>
      <c r="R95" s="229">
        <f>Q95*H95</f>
        <v>0.97119</v>
      </c>
      <c r="S95" s="229">
        <v>0</v>
      </c>
      <c r="T95" s="230">
        <f>S95*H95</f>
        <v>0</v>
      </c>
      <c r="AR95" s="23" t="s">
        <v>150</v>
      </c>
      <c r="AT95" s="23" t="s">
        <v>145</v>
      </c>
      <c r="AU95" s="23" t="s">
        <v>83</v>
      </c>
      <c r="AY95" s="23" t="s">
        <v>142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80</v>
      </c>
      <c r="BK95" s="231">
        <f>ROUND(I95*H95,2)</f>
        <v>0</v>
      </c>
      <c r="BL95" s="23" t="s">
        <v>150</v>
      </c>
      <c r="BM95" s="23" t="s">
        <v>266</v>
      </c>
    </row>
    <row r="96" s="1" customFormat="1">
      <c r="B96" s="45"/>
      <c r="C96" s="73"/>
      <c r="D96" s="232" t="s">
        <v>152</v>
      </c>
      <c r="E96" s="73"/>
      <c r="F96" s="233" t="s">
        <v>267</v>
      </c>
      <c r="G96" s="73"/>
      <c r="H96" s="73"/>
      <c r="I96" s="190"/>
      <c r="J96" s="73"/>
      <c r="K96" s="73"/>
      <c r="L96" s="71"/>
      <c r="M96" s="234"/>
      <c r="N96" s="46"/>
      <c r="O96" s="46"/>
      <c r="P96" s="46"/>
      <c r="Q96" s="46"/>
      <c r="R96" s="46"/>
      <c r="S96" s="46"/>
      <c r="T96" s="94"/>
      <c r="AT96" s="23" t="s">
        <v>152</v>
      </c>
      <c r="AU96" s="23" t="s">
        <v>83</v>
      </c>
    </row>
    <row r="97" s="12" customFormat="1">
      <c r="B97" s="245"/>
      <c r="C97" s="246"/>
      <c r="D97" s="232" t="s">
        <v>154</v>
      </c>
      <c r="E97" s="247" t="s">
        <v>21</v>
      </c>
      <c r="F97" s="248" t="s">
        <v>268</v>
      </c>
      <c r="G97" s="246"/>
      <c r="H97" s="249">
        <v>441.44999999999999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154</v>
      </c>
      <c r="AU97" s="255" t="s">
        <v>83</v>
      </c>
      <c r="AV97" s="12" t="s">
        <v>83</v>
      </c>
      <c r="AW97" s="12" t="s">
        <v>36</v>
      </c>
      <c r="AX97" s="12" t="s">
        <v>80</v>
      </c>
      <c r="AY97" s="255" t="s">
        <v>142</v>
      </c>
    </row>
    <row r="98" s="1" customFormat="1" ht="16.5" customHeight="1">
      <c r="B98" s="45"/>
      <c r="C98" s="270" t="s">
        <v>179</v>
      </c>
      <c r="D98" s="270" t="s">
        <v>233</v>
      </c>
      <c r="E98" s="271" t="s">
        <v>269</v>
      </c>
      <c r="F98" s="272" t="s">
        <v>270</v>
      </c>
      <c r="G98" s="273" t="s">
        <v>240</v>
      </c>
      <c r="H98" s="274">
        <v>463.52300000000002</v>
      </c>
      <c r="I98" s="275"/>
      <c r="J98" s="276">
        <f>ROUND(I98*H98,2)</f>
        <v>0</v>
      </c>
      <c r="K98" s="272" t="s">
        <v>21</v>
      </c>
      <c r="L98" s="277"/>
      <c r="M98" s="278" t="s">
        <v>21</v>
      </c>
      <c r="N98" s="279" t="s">
        <v>43</v>
      </c>
      <c r="O98" s="46"/>
      <c r="P98" s="229">
        <f>O98*H98</f>
        <v>0</v>
      </c>
      <c r="Q98" s="229">
        <v>0.0027499999999999998</v>
      </c>
      <c r="R98" s="229">
        <f>Q98*H98</f>
        <v>1.2746882500000001</v>
      </c>
      <c r="S98" s="229">
        <v>0</v>
      </c>
      <c r="T98" s="230">
        <f>S98*H98</f>
        <v>0</v>
      </c>
      <c r="AR98" s="23" t="s">
        <v>198</v>
      </c>
      <c r="AT98" s="23" t="s">
        <v>233</v>
      </c>
      <c r="AU98" s="23" t="s">
        <v>83</v>
      </c>
      <c r="AY98" s="23" t="s">
        <v>142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80</v>
      </c>
      <c r="BK98" s="231">
        <f>ROUND(I98*H98,2)</f>
        <v>0</v>
      </c>
      <c r="BL98" s="23" t="s">
        <v>150</v>
      </c>
      <c r="BM98" s="23" t="s">
        <v>271</v>
      </c>
    </row>
    <row r="99" s="12" customFormat="1">
      <c r="B99" s="245"/>
      <c r="C99" s="246"/>
      <c r="D99" s="232" t="s">
        <v>154</v>
      </c>
      <c r="E99" s="247" t="s">
        <v>21</v>
      </c>
      <c r="F99" s="248" t="s">
        <v>268</v>
      </c>
      <c r="G99" s="246"/>
      <c r="H99" s="249">
        <v>441.44999999999999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154</v>
      </c>
      <c r="AU99" s="255" t="s">
        <v>83</v>
      </c>
      <c r="AV99" s="12" t="s">
        <v>83</v>
      </c>
      <c r="AW99" s="12" t="s">
        <v>36</v>
      </c>
      <c r="AX99" s="12" t="s">
        <v>72</v>
      </c>
      <c r="AY99" s="255" t="s">
        <v>142</v>
      </c>
    </row>
    <row r="100" s="12" customFormat="1">
      <c r="B100" s="245"/>
      <c r="C100" s="246"/>
      <c r="D100" s="232" t="s">
        <v>154</v>
      </c>
      <c r="E100" s="247" t="s">
        <v>21</v>
      </c>
      <c r="F100" s="248" t="s">
        <v>272</v>
      </c>
      <c r="G100" s="246"/>
      <c r="H100" s="249">
        <v>463.52300000000002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AT100" s="255" t="s">
        <v>154</v>
      </c>
      <c r="AU100" s="255" t="s">
        <v>83</v>
      </c>
      <c r="AV100" s="12" t="s">
        <v>83</v>
      </c>
      <c r="AW100" s="12" t="s">
        <v>36</v>
      </c>
      <c r="AX100" s="12" t="s">
        <v>80</v>
      </c>
      <c r="AY100" s="255" t="s">
        <v>142</v>
      </c>
    </row>
    <row r="101" s="1" customFormat="1" ht="16.5" customHeight="1">
      <c r="B101" s="45"/>
      <c r="C101" s="270" t="s">
        <v>186</v>
      </c>
      <c r="D101" s="270" t="s">
        <v>233</v>
      </c>
      <c r="E101" s="271" t="s">
        <v>273</v>
      </c>
      <c r="F101" s="272" t="s">
        <v>274</v>
      </c>
      <c r="G101" s="273" t="s">
        <v>240</v>
      </c>
      <c r="H101" s="274">
        <v>6.8460000000000001</v>
      </c>
      <c r="I101" s="275"/>
      <c r="J101" s="276">
        <f>ROUND(I101*H101,2)</f>
        <v>0</v>
      </c>
      <c r="K101" s="272" t="s">
        <v>21</v>
      </c>
      <c r="L101" s="277"/>
      <c r="M101" s="278" t="s">
        <v>21</v>
      </c>
      <c r="N101" s="279" t="s">
        <v>43</v>
      </c>
      <c r="O101" s="46"/>
      <c r="P101" s="229">
        <f>O101*H101</f>
        <v>0</v>
      </c>
      <c r="Q101" s="229">
        <v>0.014999999999999999</v>
      </c>
      <c r="R101" s="229">
        <f>Q101*H101</f>
        <v>0.10269</v>
      </c>
      <c r="S101" s="229">
        <v>0</v>
      </c>
      <c r="T101" s="230">
        <f>S101*H101</f>
        <v>0</v>
      </c>
      <c r="AR101" s="23" t="s">
        <v>198</v>
      </c>
      <c r="AT101" s="23" t="s">
        <v>233</v>
      </c>
      <c r="AU101" s="23" t="s">
        <v>83</v>
      </c>
      <c r="AY101" s="23" t="s">
        <v>142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80</v>
      </c>
      <c r="BK101" s="231">
        <f>ROUND(I101*H101,2)</f>
        <v>0</v>
      </c>
      <c r="BL101" s="23" t="s">
        <v>150</v>
      </c>
      <c r="BM101" s="23" t="s">
        <v>275</v>
      </c>
    </row>
    <row r="102" s="1" customFormat="1">
      <c r="B102" s="45"/>
      <c r="C102" s="73"/>
      <c r="D102" s="232" t="s">
        <v>152</v>
      </c>
      <c r="E102" s="73"/>
      <c r="F102" s="233" t="s">
        <v>276</v>
      </c>
      <c r="G102" s="73"/>
      <c r="H102" s="73"/>
      <c r="I102" s="190"/>
      <c r="J102" s="73"/>
      <c r="K102" s="73"/>
      <c r="L102" s="71"/>
      <c r="M102" s="234"/>
      <c r="N102" s="46"/>
      <c r="O102" s="46"/>
      <c r="P102" s="46"/>
      <c r="Q102" s="46"/>
      <c r="R102" s="46"/>
      <c r="S102" s="46"/>
      <c r="T102" s="94"/>
      <c r="AT102" s="23" t="s">
        <v>152</v>
      </c>
      <c r="AU102" s="23" t="s">
        <v>83</v>
      </c>
    </row>
    <row r="103" s="12" customFormat="1">
      <c r="B103" s="245"/>
      <c r="C103" s="246"/>
      <c r="D103" s="232" t="s">
        <v>154</v>
      </c>
      <c r="E103" s="247" t="s">
        <v>21</v>
      </c>
      <c r="F103" s="248" t="s">
        <v>277</v>
      </c>
      <c r="G103" s="246"/>
      <c r="H103" s="249">
        <v>6.8460000000000001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AT103" s="255" t="s">
        <v>154</v>
      </c>
      <c r="AU103" s="255" t="s">
        <v>83</v>
      </c>
      <c r="AV103" s="12" t="s">
        <v>83</v>
      </c>
      <c r="AW103" s="12" t="s">
        <v>36</v>
      </c>
      <c r="AX103" s="12" t="s">
        <v>80</v>
      </c>
      <c r="AY103" s="255" t="s">
        <v>142</v>
      </c>
    </row>
    <row r="104" s="1" customFormat="1" ht="16.5" customHeight="1">
      <c r="B104" s="45"/>
      <c r="C104" s="270" t="s">
        <v>191</v>
      </c>
      <c r="D104" s="270" t="s">
        <v>233</v>
      </c>
      <c r="E104" s="271" t="s">
        <v>278</v>
      </c>
      <c r="F104" s="272" t="s">
        <v>279</v>
      </c>
      <c r="G104" s="273" t="s">
        <v>240</v>
      </c>
      <c r="H104" s="274">
        <v>2.4449999999999998</v>
      </c>
      <c r="I104" s="275"/>
      <c r="J104" s="276">
        <f>ROUND(I104*H104,2)</f>
        <v>0</v>
      </c>
      <c r="K104" s="272" t="s">
        <v>21</v>
      </c>
      <c r="L104" s="277"/>
      <c r="M104" s="278" t="s">
        <v>21</v>
      </c>
      <c r="N104" s="279" t="s">
        <v>43</v>
      </c>
      <c r="O104" s="46"/>
      <c r="P104" s="229">
        <f>O104*H104</f>
        <v>0</v>
      </c>
      <c r="Q104" s="229">
        <v>0.035000000000000003</v>
      </c>
      <c r="R104" s="229">
        <f>Q104*H104</f>
        <v>0.085574999999999998</v>
      </c>
      <c r="S104" s="229">
        <v>0</v>
      </c>
      <c r="T104" s="230">
        <f>S104*H104</f>
        <v>0</v>
      </c>
      <c r="AR104" s="23" t="s">
        <v>198</v>
      </c>
      <c r="AT104" s="23" t="s">
        <v>233</v>
      </c>
      <c r="AU104" s="23" t="s">
        <v>83</v>
      </c>
      <c r="AY104" s="23" t="s">
        <v>142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80</v>
      </c>
      <c r="BK104" s="231">
        <f>ROUND(I104*H104,2)</f>
        <v>0</v>
      </c>
      <c r="BL104" s="23" t="s">
        <v>150</v>
      </c>
      <c r="BM104" s="23" t="s">
        <v>280</v>
      </c>
    </row>
    <row r="105" s="12" customFormat="1">
      <c r="B105" s="245"/>
      <c r="C105" s="246"/>
      <c r="D105" s="232" t="s">
        <v>154</v>
      </c>
      <c r="E105" s="247" t="s">
        <v>21</v>
      </c>
      <c r="F105" s="248" t="s">
        <v>281</v>
      </c>
      <c r="G105" s="246"/>
      <c r="H105" s="249">
        <v>2.4449999999999998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AT105" s="255" t="s">
        <v>154</v>
      </c>
      <c r="AU105" s="255" t="s">
        <v>83</v>
      </c>
      <c r="AV105" s="12" t="s">
        <v>83</v>
      </c>
      <c r="AW105" s="12" t="s">
        <v>36</v>
      </c>
      <c r="AX105" s="12" t="s">
        <v>80</v>
      </c>
      <c r="AY105" s="255" t="s">
        <v>142</v>
      </c>
    </row>
    <row r="106" s="10" customFormat="1" ht="29.88" customHeight="1">
      <c r="B106" s="204"/>
      <c r="C106" s="205"/>
      <c r="D106" s="206" t="s">
        <v>71</v>
      </c>
      <c r="E106" s="218" t="s">
        <v>143</v>
      </c>
      <c r="F106" s="218" t="s">
        <v>144</v>
      </c>
      <c r="G106" s="205"/>
      <c r="H106" s="205"/>
      <c r="I106" s="208"/>
      <c r="J106" s="219">
        <f>BK106</f>
        <v>0</v>
      </c>
      <c r="K106" s="205"/>
      <c r="L106" s="210"/>
      <c r="M106" s="211"/>
      <c r="N106" s="212"/>
      <c r="O106" s="212"/>
      <c r="P106" s="213">
        <f>P107</f>
        <v>0</v>
      </c>
      <c r="Q106" s="212"/>
      <c r="R106" s="213">
        <f>R107</f>
        <v>0</v>
      </c>
      <c r="S106" s="212"/>
      <c r="T106" s="214">
        <f>T107</f>
        <v>0</v>
      </c>
      <c r="AR106" s="215" t="s">
        <v>80</v>
      </c>
      <c r="AT106" s="216" t="s">
        <v>71</v>
      </c>
      <c r="AU106" s="216" t="s">
        <v>80</v>
      </c>
      <c r="AY106" s="215" t="s">
        <v>142</v>
      </c>
      <c r="BK106" s="217">
        <f>BK107</f>
        <v>0</v>
      </c>
    </row>
    <row r="107" s="10" customFormat="1" ht="14.88" customHeight="1">
      <c r="B107" s="204"/>
      <c r="C107" s="205"/>
      <c r="D107" s="206" t="s">
        <v>71</v>
      </c>
      <c r="E107" s="218" t="s">
        <v>184</v>
      </c>
      <c r="F107" s="218" t="s">
        <v>185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P108</f>
        <v>0</v>
      </c>
      <c r="Q107" s="212"/>
      <c r="R107" s="213">
        <f>R108</f>
        <v>0</v>
      </c>
      <c r="S107" s="212"/>
      <c r="T107" s="214">
        <f>T108</f>
        <v>0</v>
      </c>
      <c r="AR107" s="215" t="s">
        <v>80</v>
      </c>
      <c r="AT107" s="216" t="s">
        <v>71</v>
      </c>
      <c r="AU107" s="216" t="s">
        <v>83</v>
      </c>
      <c r="AY107" s="215" t="s">
        <v>142</v>
      </c>
      <c r="BK107" s="217">
        <f>BK108</f>
        <v>0</v>
      </c>
    </row>
    <row r="108" s="1" customFormat="1" ht="16.5" customHeight="1">
      <c r="B108" s="45"/>
      <c r="C108" s="220" t="s">
        <v>198</v>
      </c>
      <c r="D108" s="220" t="s">
        <v>145</v>
      </c>
      <c r="E108" s="221" t="s">
        <v>282</v>
      </c>
      <c r="F108" s="222" t="s">
        <v>283</v>
      </c>
      <c r="G108" s="223" t="s">
        <v>165</v>
      </c>
      <c r="H108" s="224">
        <v>3.0329999999999999</v>
      </c>
      <c r="I108" s="225"/>
      <c r="J108" s="226">
        <f>ROUND(I108*H108,2)</f>
        <v>0</v>
      </c>
      <c r="K108" s="222" t="s">
        <v>149</v>
      </c>
      <c r="L108" s="71"/>
      <c r="M108" s="227" t="s">
        <v>21</v>
      </c>
      <c r="N108" s="280" t="s">
        <v>43</v>
      </c>
      <c r="O108" s="281"/>
      <c r="P108" s="282">
        <f>O108*H108</f>
        <v>0</v>
      </c>
      <c r="Q108" s="282">
        <v>0</v>
      </c>
      <c r="R108" s="282">
        <f>Q108*H108</f>
        <v>0</v>
      </c>
      <c r="S108" s="282">
        <v>0</v>
      </c>
      <c r="T108" s="283">
        <f>S108*H108</f>
        <v>0</v>
      </c>
      <c r="AR108" s="23" t="s">
        <v>150</v>
      </c>
      <c r="AT108" s="23" t="s">
        <v>145</v>
      </c>
      <c r="AU108" s="23" t="s">
        <v>162</v>
      </c>
      <c r="AY108" s="23" t="s">
        <v>142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150</v>
      </c>
      <c r="BM108" s="23" t="s">
        <v>284</v>
      </c>
    </row>
    <row r="109" s="1" customFormat="1" ht="6.96" customHeight="1">
      <c r="B109" s="66"/>
      <c r="C109" s="67"/>
      <c r="D109" s="67"/>
      <c r="E109" s="67"/>
      <c r="F109" s="67"/>
      <c r="G109" s="67"/>
      <c r="H109" s="67"/>
      <c r="I109" s="165"/>
      <c r="J109" s="67"/>
      <c r="K109" s="67"/>
      <c r="L109" s="71"/>
    </row>
  </sheetData>
  <sheetProtection sheet="1" autoFilter="0" formatColumns="0" formatRows="0" objects="1" scenarios="1" spinCount="100000" saltValue="D6y/tc1aHvWQvxOHQZn2CF4YpH+DusrlKqfYkNxxjvmNy/oeaD6pgVJM+9IiiFff4GofrT4yBh2GTP8n95jxXQ==" hashValue="ibIkE/GDoqqKMouscrYNoaGc850S/KDDZ3G8cBormts2Jc0dr1JPYGQ/jhl8qH+WbB7lhnOSdURtU2xaI/qq7A==" algorithmName="SHA-512" password="CC35"/>
  <autoFilter ref="C81:K108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285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ROUND(SUM(BE80:BE141), 2)</f>
        <v>0</v>
      </c>
      <c r="G30" s="46"/>
      <c r="H30" s="46"/>
      <c r="I30" s="157">
        <v>0.20999999999999999</v>
      </c>
      <c r="J30" s="156">
        <f>ROUND(ROUND((SUM(BE80:BE141)),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ROUND(SUM(BF80:BF141), 2)</f>
        <v>0</v>
      </c>
      <c r="G31" s="46"/>
      <c r="H31" s="46"/>
      <c r="I31" s="157">
        <v>0.14999999999999999</v>
      </c>
      <c r="J31" s="156">
        <f>ROUND(ROUND((SUM(BF80:BF141)),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ROUND(SUM(BG80:BG141),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ROUND(SUM(BH80:BH141),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ROUND(SUM(BI80:BI141),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03 - Přelivná hrana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246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119</v>
      </c>
      <c r="E59" s="186"/>
      <c r="F59" s="186"/>
      <c r="G59" s="186"/>
      <c r="H59" s="186"/>
      <c r="I59" s="187"/>
      <c r="J59" s="188">
        <f>J93</f>
        <v>0</v>
      </c>
      <c r="K59" s="189"/>
    </row>
    <row r="60" s="8" customFormat="1" ht="14.88" customHeight="1">
      <c r="B60" s="183"/>
      <c r="C60" s="184"/>
      <c r="D60" s="185" t="s">
        <v>120</v>
      </c>
      <c r="E60" s="186"/>
      <c r="F60" s="186"/>
      <c r="G60" s="186"/>
      <c r="H60" s="186"/>
      <c r="I60" s="187"/>
      <c r="J60" s="188">
        <f>J139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126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VD Jince - sanace průsaků tělesem hráze a odbahnění nádrže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111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SO 03 - Přelivná hrana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Jince</v>
      </c>
      <c r="G74" s="73"/>
      <c r="H74" s="73"/>
      <c r="I74" s="193" t="s">
        <v>25</v>
      </c>
      <c r="J74" s="84" t="str">
        <f>IF(J12="","",J12)</f>
        <v>29. 9. 2017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>Povodí Vltavy s.p.</v>
      </c>
      <c r="G76" s="73"/>
      <c r="H76" s="73"/>
      <c r="I76" s="193" t="s">
        <v>33</v>
      </c>
      <c r="J76" s="192" t="str">
        <f>E21</f>
        <v>VODNÍ DÍLA - TBD a.s.</v>
      </c>
      <c r="K76" s="73"/>
      <c r="L76" s="71"/>
    </row>
    <row r="77" s="1" customFormat="1" ht="14.4" customHeight="1">
      <c r="B77" s="45"/>
      <c r="C77" s="75" t="s">
        <v>31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127</v>
      </c>
      <c r="D79" s="196" t="s">
        <v>57</v>
      </c>
      <c r="E79" s="196" t="s">
        <v>53</v>
      </c>
      <c r="F79" s="196" t="s">
        <v>128</v>
      </c>
      <c r="G79" s="196" t="s">
        <v>129</v>
      </c>
      <c r="H79" s="196" t="s">
        <v>130</v>
      </c>
      <c r="I79" s="197" t="s">
        <v>131</v>
      </c>
      <c r="J79" s="196" t="s">
        <v>115</v>
      </c>
      <c r="K79" s="198" t="s">
        <v>132</v>
      </c>
      <c r="L79" s="199"/>
      <c r="M79" s="101" t="s">
        <v>133</v>
      </c>
      <c r="N79" s="102" t="s">
        <v>42</v>
      </c>
      <c r="O79" s="102" t="s">
        <v>134</v>
      </c>
      <c r="P79" s="102" t="s">
        <v>135</v>
      </c>
      <c r="Q79" s="102" t="s">
        <v>136</v>
      </c>
      <c r="R79" s="102" t="s">
        <v>137</v>
      </c>
      <c r="S79" s="102" t="s">
        <v>138</v>
      </c>
      <c r="T79" s="103" t="s">
        <v>139</v>
      </c>
    </row>
    <row r="80" s="1" customFormat="1" ht="29.28" customHeight="1">
      <c r="B80" s="45"/>
      <c r="C80" s="107" t="s">
        <v>116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63.387250579999993</v>
      </c>
      <c r="S80" s="105"/>
      <c r="T80" s="202">
        <f>T81</f>
        <v>0</v>
      </c>
      <c r="AT80" s="23" t="s">
        <v>71</v>
      </c>
      <c r="AU80" s="23" t="s">
        <v>117</v>
      </c>
      <c r="BK80" s="203">
        <f>BK81</f>
        <v>0</v>
      </c>
    </row>
    <row r="81" s="10" customFormat="1" ht="37.44" customHeight="1">
      <c r="B81" s="204"/>
      <c r="C81" s="205"/>
      <c r="D81" s="206" t="s">
        <v>71</v>
      </c>
      <c r="E81" s="207" t="s">
        <v>140</v>
      </c>
      <c r="F81" s="207" t="s">
        <v>141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P82+P93</f>
        <v>0</v>
      </c>
      <c r="Q81" s="212"/>
      <c r="R81" s="213">
        <f>R82+R93</f>
        <v>63.387250579999993</v>
      </c>
      <c r="S81" s="212"/>
      <c r="T81" s="214">
        <f>T82+T93</f>
        <v>0</v>
      </c>
      <c r="AR81" s="215" t="s">
        <v>80</v>
      </c>
      <c r="AT81" s="216" t="s">
        <v>71</v>
      </c>
      <c r="AU81" s="216" t="s">
        <v>72</v>
      </c>
      <c r="AY81" s="215" t="s">
        <v>142</v>
      </c>
      <c r="BK81" s="217">
        <f>BK82+BK93</f>
        <v>0</v>
      </c>
    </row>
    <row r="82" s="10" customFormat="1" ht="19.92" customHeight="1">
      <c r="B82" s="204"/>
      <c r="C82" s="205"/>
      <c r="D82" s="206" t="s">
        <v>71</v>
      </c>
      <c r="E82" s="218" t="s">
        <v>162</v>
      </c>
      <c r="F82" s="218" t="s">
        <v>258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SUM(P83:P92)</f>
        <v>0</v>
      </c>
      <c r="Q82" s="212"/>
      <c r="R82" s="213">
        <f>SUM(R83:R92)</f>
        <v>61.052321979999995</v>
      </c>
      <c r="S82" s="212"/>
      <c r="T82" s="214">
        <f>SUM(T83:T92)</f>
        <v>0</v>
      </c>
      <c r="AR82" s="215" t="s">
        <v>80</v>
      </c>
      <c r="AT82" s="216" t="s">
        <v>71</v>
      </c>
      <c r="AU82" s="216" t="s">
        <v>80</v>
      </c>
      <c r="AY82" s="215" t="s">
        <v>142</v>
      </c>
      <c r="BK82" s="217">
        <f>SUM(BK83:BK92)</f>
        <v>0</v>
      </c>
    </row>
    <row r="83" s="1" customFormat="1" ht="51" customHeight="1">
      <c r="B83" s="45"/>
      <c r="C83" s="220" t="s">
        <v>80</v>
      </c>
      <c r="D83" s="220" t="s">
        <v>145</v>
      </c>
      <c r="E83" s="221" t="s">
        <v>286</v>
      </c>
      <c r="F83" s="222" t="s">
        <v>287</v>
      </c>
      <c r="G83" s="223" t="s">
        <v>159</v>
      </c>
      <c r="H83" s="224">
        <v>21.855</v>
      </c>
      <c r="I83" s="225"/>
      <c r="J83" s="226">
        <f>ROUND(I83*H83,2)</f>
        <v>0</v>
      </c>
      <c r="K83" s="222" t="s">
        <v>149</v>
      </c>
      <c r="L83" s="71"/>
      <c r="M83" s="227" t="s">
        <v>21</v>
      </c>
      <c r="N83" s="228" t="s">
        <v>43</v>
      </c>
      <c r="O83" s="46"/>
      <c r="P83" s="229">
        <f>O83*H83</f>
        <v>0</v>
      </c>
      <c r="Q83" s="229">
        <v>2.7676599999999998</v>
      </c>
      <c r="R83" s="229">
        <f>Q83*H83</f>
        <v>60.487209299999996</v>
      </c>
      <c r="S83" s="229">
        <v>0</v>
      </c>
      <c r="T83" s="230">
        <f>S83*H83</f>
        <v>0</v>
      </c>
      <c r="AR83" s="23" t="s">
        <v>150</v>
      </c>
      <c r="AT83" s="23" t="s">
        <v>145</v>
      </c>
      <c r="AU83" s="23" t="s">
        <v>83</v>
      </c>
      <c r="AY83" s="23" t="s">
        <v>142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80</v>
      </c>
      <c r="BK83" s="231">
        <f>ROUND(I83*H83,2)</f>
        <v>0</v>
      </c>
      <c r="BL83" s="23" t="s">
        <v>150</v>
      </c>
      <c r="BM83" s="23" t="s">
        <v>288</v>
      </c>
    </row>
    <row r="84" s="1" customFormat="1">
      <c r="B84" s="45"/>
      <c r="C84" s="73"/>
      <c r="D84" s="232" t="s">
        <v>152</v>
      </c>
      <c r="E84" s="73"/>
      <c r="F84" s="233" t="s">
        <v>289</v>
      </c>
      <c r="G84" s="73"/>
      <c r="H84" s="73"/>
      <c r="I84" s="190"/>
      <c r="J84" s="73"/>
      <c r="K84" s="73"/>
      <c r="L84" s="71"/>
      <c r="M84" s="234"/>
      <c r="N84" s="46"/>
      <c r="O84" s="46"/>
      <c r="P84" s="46"/>
      <c r="Q84" s="46"/>
      <c r="R84" s="46"/>
      <c r="S84" s="46"/>
      <c r="T84" s="94"/>
      <c r="AT84" s="23" t="s">
        <v>152</v>
      </c>
      <c r="AU84" s="23" t="s">
        <v>83</v>
      </c>
    </row>
    <row r="85" s="12" customFormat="1">
      <c r="B85" s="245"/>
      <c r="C85" s="246"/>
      <c r="D85" s="232" t="s">
        <v>154</v>
      </c>
      <c r="E85" s="247" t="s">
        <v>21</v>
      </c>
      <c r="F85" s="248" t="s">
        <v>290</v>
      </c>
      <c r="G85" s="246"/>
      <c r="H85" s="249">
        <v>21.855</v>
      </c>
      <c r="I85" s="250"/>
      <c r="J85" s="246"/>
      <c r="K85" s="246"/>
      <c r="L85" s="251"/>
      <c r="M85" s="252"/>
      <c r="N85" s="253"/>
      <c r="O85" s="253"/>
      <c r="P85" s="253"/>
      <c r="Q85" s="253"/>
      <c r="R85" s="253"/>
      <c r="S85" s="253"/>
      <c r="T85" s="254"/>
      <c r="AT85" s="255" t="s">
        <v>154</v>
      </c>
      <c r="AU85" s="255" t="s">
        <v>83</v>
      </c>
      <c r="AV85" s="12" t="s">
        <v>83</v>
      </c>
      <c r="AW85" s="12" t="s">
        <v>36</v>
      </c>
      <c r="AX85" s="12" t="s">
        <v>80</v>
      </c>
      <c r="AY85" s="255" t="s">
        <v>142</v>
      </c>
    </row>
    <row r="86" s="1" customFormat="1" ht="51" customHeight="1">
      <c r="B86" s="45"/>
      <c r="C86" s="220" t="s">
        <v>83</v>
      </c>
      <c r="D86" s="220" t="s">
        <v>145</v>
      </c>
      <c r="E86" s="221" t="s">
        <v>291</v>
      </c>
      <c r="F86" s="222" t="s">
        <v>292</v>
      </c>
      <c r="G86" s="223" t="s">
        <v>240</v>
      </c>
      <c r="H86" s="224">
        <v>64.349000000000004</v>
      </c>
      <c r="I86" s="225"/>
      <c r="J86" s="226">
        <f>ROUND(I86*H86,2)</f>
        <v>0</v>
      </c>
      <c r="K86" s="222" t="s">
        <v>149</v>
      </c>
      <c r="L86" s="71"/>
      <c r="M86" s="227" t="s">
        <v>21</v>
      </c>
      <c r="N86" s="228" t="s">
        <v>43</v>
      </c>
      <c r="O86" s="46"/>
      <c r="P86" s="229">
        <f>O86*H86</f>
        <v>0</v>
      </c>
      <c r="Q86" s="229">
        <v>0.0076499999999999997</v>
      </c>
      <c r="R86" s="229">
        <f>Q86*H86</f>
        <v>0.49226985000000001</v>
      </c>
      <c r="S86" s="229">
        <v>0</v>
      </c>
      <c r="T86" s="230">
        <f>S86*H86</f>
        <v>0</v>
      </c>
      <c r="AR86" s="23" t="s">
        <v>150</v>
      </c>
      <c r="AT86" s="23" t="s">
        <v>145</v>
      </c>
      <c r="AU86" s="23" t="s">
        <v>83</v>
      </c>
      <c r="AY86" s="23" t="s">
        <v>142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80</v>
      </c>
      <c r="BK86" s="231">
        <f>ROUND(I86*H86,2)</f>
        <v>0</v>
      </c>
      <c r="BL86" s="23" t="s">
        <v>150</v>
      </c>
      <c r="BM86" s="23" t="s">
        <v>293</v>
      </c>
    </row>
    <row r="87" s="12" customFormat="1">
      <c r="B87" s="245"/>
      <c r="C87" s="246"/>
      <c r="D87" s="232" t="s">
        <v>154</v>
      </c>
      <c r="E87" s="247" t="s">
        <v>21</v>
      </c>
      <c r="F87" s="248" t="s">
        <v>294</v>
      </c>
      <c r="G87" s="246"/>
      <c r="H87" s="249">
        <v>64.349000000000004</v>
      </c>
      <c r="I87" s="250"/>
      <c r="J87" s="246"/>
      <c r="K87" s="246"/>
      <c r="L87" s="251"/>
      <c r="M87" s="252"/>
      <c r="N87" s="253"/>
      <c r="O87" s="253"/>
      <c r="P87" s="253"/>
      <c r="Q87" s="253"/>
      <c r="R87" s="253"/>
      <c r="S87" s="253"/>
      <c r="T87" s="254"/>
      <c r="AT87" s="255" t="s">
        <v>154</v>
      </c>
      <c r="AU87" s="255" t="s">
        <v>83</v>
      </c>
      <c r="AV87" s="12" t="s">
        <v>83</v>
      </c>
      <c r="AW87" s="12" t="s">
        <v>36</v>
      </c>
      <c r="AX87" s="12" t="s">
        <v>80</v>
      </c>
      <c r="AY87" s="255" t="s">
        <v>142</v>
      </c>
    </row>
    <row r="88" s="1" customFormat="1" ht="51" customHeight="1">
      <c r="B88" s="45"/>
      <c r="C88" s="220" t="s">
        <v>162</v>
      </c>
      <c r="D88" s="220" t="s">
        <v>145</v>
      </c>
      <c r="E88" s="221" t="s">
        <v>295</v>
      </c>
      <c r="F88" s="222" t="s">
        <v>296</v>
      </c>
      <c r="G88" s="223" t="s">
        <v>240</v>
      </c>
      <c r="H88" s="224">
        <v>64.349000000000004</v>
      </c>
      <c r="I88" s="225"/>
      <c r="J88" s="226">
        <f>ROUND(I88*H88,2)</f>
        <v>0</v>
      </c>
      <c r="K88" s="222" t="s">
        <v>149</v>
      </c>
      <c r="L88" s="71"/>
      <c r="M88" s="227" t="s">
        <v>21</v>
      </c>
      <c r="N88" s="228" t="s">
        <v>43</v>
      </c>
      <c r="O88" s="46"/>
      <c r="P88" s="229">
        <f>O88*H88</f>
        <v>0</v>
      </c>
      <c r="Q88" s="229">
        <v>0.00085999999999999998</v>
      </c>
      <c r="R88" s="229">
        <f>Q88*H88</f>
        <v>0.055340140000000003</v>
      </c>
      <c r="S88" s="229">
        <v>0</v>
      </c>
      <c r="T88" s="230">
        <f>S88*H88</f>
        <v>0</v>
      </c>
      <c r="AR88" s="23" t="s">
        <v>150</v>
      </c>
      <c r="AT88" s="23" t="s">
        <v>145</v>
      </c>
      <c r="AU88" s="23" t="s">
        <v>83</v>
      </c>
      <c r="AY88" s="23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80</v>
      </c>
      <c r="BK88" s="231">
        <f>ROUND(I88*H88,2)</f>
        <v>0</v>
      </c>
      <c r="BL88" s="23" t="s">
        <v>150</v>
      </c>
      <c r="BM88" s="23" t="s">
        <v>297</v>
      </c>
    </row>
    <row r="89" s="12" customFormat="1">
      <c r="B89" s="245"/>
      <c r="C89" s="246"/>
      <c r="D89" s="232" t="s">
        <v>154</v>
      </c>
      <c r="E89" s="247" t="s">
        <v>21</v>
      </c>
      <c r="F89" s="248" t="s">
        <v>294</v>
      </c>
      <c r="G89" s="246"/>
      <c r="H89" s="249">
        <v>64.349000000000004</v>
      </c>
      <c r="I89" s="250"/>
      <c r="J89" s="246"/>
      <c r="K89" s="246"/>
      <c r="L89" s="251"/>
      <c r="M89" s="252"/>
      <c r="N89" s="253"/>
      <c r="O89" s="253"/>
      <c r="P89" s="253"/>
      <c r="Q89" s="253"/>
      <c r="R89" s="253"/>
      <c r="S89" s="253"/>
      <c r="T89" s="254"/>
      <c r="AT89" s="255" t="s">
        <v>154</v>
      </c>
      <c r="AU89" s="255" t="s">
        <v>83</v>
      </c>
      <c r="AV89" s="12" t="s">
        <v>83</v>
      </c>
      <c r="AW89" s="12" t="s">
        <v>36</v>
      </c>
      <c r="AX89" s="12" t="s">
        <v>80</v>
      </c>
      <c r="AY89" s="255" t="s">
        <v>142</v>
      </c>
    </row>
    <row r="90" s="1" customFormat="1" ht="63.75" customHeight="1">
      <c r="B90" s="45"/>
      <c r="C90" s="220" t="s">
        <v>150</v>
      </c>
      <c r="D90" s="220" t="s">
        <v>145</v>
      </c>
      <c r="E90" s="221" t="s">
        <v>298</v>
      </c>
      <c r="F90" s="222" t="s">
        <v>299</v>
      </c>
      <c r="G90" s="223" t="s">
        <v>165</v>
      </c>
      <c r="H90" s="224">
        <v>0.017000000000000001</v>
      </c>
      <c r="I90" s="225"/>
      <c r="J90" s="226">
        <f>ROUND(I90*H90,2)</f>
        <v>0</v>
      </c>
      <c r="K90" s="222" t="s">
        <v>149</v>
      </c>
      <c r="L90" s="71"/>
      <c r="M90" s="227" t="s">
        <v>21</v>
      </c>
      <c r="N90" s="228" t="s">
        <v>43</v>
      </c>
      <c r="O90" s="46"/>
      <c r="P90" s="229">
        <f>O90*H90</f>
        <v>0</v>
      </c>
      <c r="Q90" s="229">
        <v>1.0295700000000001</v>
      </c>
      <c r="R90" s="229">
        <f>Q90*H90</f>
        <v>0.017502690000000001</v>
      </c>
      <c r="S90" s="229">
        <v>0</v>
      </c>
      <c r="T90" s="230">
        <f>S90*H90</f>
        <v>0</v>
      </c>
      <c r="AR90" s="23" t="s">
        <v>150</v>
      </c>
      <c r="AT90" s="23" t="s">
        <v>145</v>
      </c>
      <c r="AU90" s="23" t="s">
        <v>83</v>
      </c>
      <c r="AY90" s="23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80</v>
      </c>
      <c r="BK90" s="231">
        <f>ROUND(I90*H90,2)</f>
        <v>0</v>
      </c>
      <c r="BL90" s="23" t="s">
        <v>150</v>
      </c>
      <c r="BM90" s="23" t="s">
        <v>300</v>
      </c>
    </row>
    <row r="91" s="1" customFormat="1">
      <c r="B91" s="45"/>
      <c r="C91" s="73"/>
      <c r="D91" s="232" t="s">
        <v>152</v>
      </c>
      <c r="E91" s="73"/>
      <c r="F91" s="233" t="s">
        <v>301</v>
      </c>
      <c r="G91" s="73"/>
      <c r="H91" s="73"/>
      <c r="I91" s="190"/>
      <c r="J91" s="73"/>
      <c r="K91" s="73"/>
      <c r="L91" s="71"/>
      <c r="M91" s="234"/>
      <c r="N91" s="46"/>
      <c r="O91" s="46"/>
      <c r="P91" s="46"/>
      <c r="Q91" s="46"/>
      <c r="R91" s="46"/>
      <c r="S91" s="46"/>
      <c r="T91" s="94"/>
      <c r="AT91" s="23" t="s">
        <v>152</v>
      </c>
      <c r="AU91" s="23" t="s">
        <v>83</v>
      </c>
    </row>
    <row r="92" s="12" customFormat="1">
      <c r="B92" s="245"/>
      <c r="C92" s="246"/>
      <c r="D92" s="232" t="s">
        <v>154</v>
      </c>
      <c r="E92" s="247" t="s">
        <v>21</v>
      </c>
      <c r="F92" s="248" t="s">
        <v>302</v>
      </c>
      <c r="G92" s="246"/>
      <c r="H92" s="249">
        <v>0.017000000000000001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AT92" s="255" t="s">
        <v>154</v>
      </c>
      <c r="AU92" s="255" t="s">
        <v>83</v>
      </c>
      <c r="AV92" s="12" t="s">
        <v>83</v>
      </c>
      <c r="AW92" s="12" t="s">
        <v>36</v>
      </c>
      <c r="AX92" s="12" t="s">
        <v>80</v>
      </c>
      <c r="AY92" s="255" t="s">
        <v>142</v>
      </c>
    </row>
    <row r="93" s="10" customFormat="1" ht="29.88" customHeight="1">
      <c r="B93" s="204"/>
      <c r="C93" s="205"/>
      <c r="D93" s="206" t="s">
        <v>71</v>
      </c>
      <c r="E93" s="218" t="s">
        <v>143</v>
      </c>
      <c r="F93" s="218" t="s">
        <v>144</v>
      </c>
      <c r="G93" s="205"/>
      <c r="H93" s="205"/>
      <c r="I93" s="208"/>
      <c r="J93" s="219">
        <f>BK93</f>
        <v>0</v>
      </c>
      <c r="K93" s="205"/>
      <c r="L93" s="210"/>
      <c r="M93" s="211"/>
      <c r="N93" s="212"/>
      <c r="O93" s="212"/>
      <c r="P93" s="213">
        <f>P94+SUM(P95:P139)</f>
        <v>0</v>
      </c>
      <c r="Q93" s="212"/>
      <c r="R93" s="213">
        <f>R94+SUM(R95:R139)</f>
        <v>2.3349286</v>
      </c>
      <c r="S93" s="212"/>
      <c r="T93" s="214">
        <f>T94+SUM(T95:T139)</f>
        <v>0</v>
      </c>
      <c r="AR93" s="215" t="s">
        <v>80</v>
      </c>
      <c r="AT93" s="216" t="s">
        <v>71</v>
      </c>
      <c r="AU93" s="216" t="s">
        <v>80</v>
      </c>
      <c r="AY93" s="215" t="s">
        <v>142</v>
      </c>
      <c r="BK93" s="217">
        <f>BK94+SUM(BK95:BK139)</f>
        <v>0</v>
      </c>
    </row>
    <row r="94" s="1" customFormat="1" ht="16.5" customHeight="1">
      <c r="B94" s="45"/>
      <c r="C94" s="220" t="s">
        <v>179</v>
      </c>
      <c r="D94" s="220" t="s">
        <v>145</v>
      </c>
      <c r="E94" s="221" t="s">
        <v>303</v>
      </c>
      <c r="F94" s="222" t="s">
        <v>304</v>
      </c>
      <c r="G94" s="223" t="s">
        <v>240</v>
      </c>
      <c r="H94" s="224">
        <v>4.5</v>
      </c>
      <c r="I94" s="225"/>
      <c r="J94" s="226">
        <f>ROUND(I94*H94,2)</f>
        <v>0</v>
      </c>
      <c r="K94" s="222" t="s">
        <v>149</v>
      </c>
      <c r="L94" s="71"/>
      <c r="M94" s="227" t="s">
        <v>21</v>
      </c>
      <c r="N94" s="228" t="s">
        <v>43</v>
      </c>
      <c r="O94" s="46"/>
      <c r="P94" s="229">
        <f>O94*H94</f>
        <v>0</v>
      </c>
      <c r="Q94" s="229">
        <v>0.00063000000000000003</v>
      </c>
      <c r="R94" s="229">
        <f>Q94*H94</f>
        <v>0.0028350000000000003</v>
      </c>
      <c r="S94" s="229">
        <v>0</v>
      </c>
      <c r="T94" s="230">
        <f>S94*H94</f>
        <v>0</v>
      </c>
      <c r="AR94" s="23" t="s">
        <v>150</v>
      </c>
      <c r="AT94" s="23" t="s">
        <v>145</v>
      </c>
      <c r="AU94" s="23" t="s">
        <v>83</v>
      </c>
      <c r="AY94" s="23" t="s">
        <v>142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80</v>
      </c>
      <c r="BK94" s="231">
        <f>ROUND(I94*H94,2)</f>
        <v>0</v>
      </c>
      <c r="BL94" s="23" t="s">
        <v>150</v>
      </c>
      <c r="BM94" s="23" t="s">
        <v>305</v>
      </c>
    </row>
    <row r="95" s="12" customFormat="1">
      <c r="B95" s="245"/>
      <c r="C95" s="246"/>
      <c r="D95" s="232" t="s">
        <v>154</v>
      </c>
      <c r="E95" s="247" t="s">
        <v>21</v>
      </c>
      <c r="F95" s="248" t="s">
        <v>306</v>
      </c>
      <c r="G95" s="246"/>
      <c r="H95" s="249">
        <v>4.5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154</v>
      </c>
      <c r="AU95" s="255" t="s">
        <v>83</v>
      </c>
      <c r="AV95" s="12" t="s">
        <v>83</v>
      </c>
      <c r="AW95" s="12" t="s">
        <v>36</v>
      </c>
      <c r="AX95" s="12" t="s">
        <v>80</v>
      </c>
      <c r="AY95" s="255" t="s">
        <v>142</v>
      </c>
    </row>
    <row r="96" s="1" customFormat="1" ht="25.5" customHeight="1">
      <c r="B96" s="45"/>
      <c r="C96" s="220" t="s">
        <v>186</v>
      </c>
      <c r="D96" s="220" t="s">
        <v>145</v>
      </c>
      <c r="E96" s="221" t="s">
        <v>307</v>
      </c>
      <c r="F96" s="222" t="s">
        <v>308</v>
      </c>
      <c r="G96" s="223" t="s">
        <v>148</v>
      </c>
      <c r="H96" s="224">
        <v>66</v>
      </c>
      <c r="I96" s="225"/>
      <c r="J96" s="226">
        <f>ROUND(I96*H96,2)</f>
        <v>0</v>
      </c>
      <c r="K96" s="222" t="s">
        <v>149</v>
      </c>
      <c r="L96" s="71"/>
      <c r="M96" s="227" t="s">
        <v>21</v>
      </c>
      <c r="N96" s="228" t="s">
        <v>43</v>
      </c>
      <c r="O96" s="46"/>
      <c r="P96" s="229">
        <f>O96*H96</f>
        <v>0</v>
      </c>
      <c r="Q96" s="229">
        <v>0.00231</v>
      </c>
      <c r="R96" s="229">
        <f>Q96*H96</f>
        <v>0.15246000000000001</v>
      </c>
      <c r="S96" s="229">
        <v>0</v>
      </c>
      <c r="T96" s="230">
        <f>S96*H96</f>
        <v>0</v>
      </c>
      <c r="AR96" s="23" t="s">
        <v>150</v>
      </c>
      <c r="AT96" s="23" t="s">
        <v>145</v>
      </c>
      <c r="AU96" s="23" t="s">
        <v>83</v>
      </c>
      <c r="AY96" s="23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150</v>
      </c>
      <c r="BM96" s="23" t="s">
        <v>309</v>
      </c>
    </row>
    <row r="97" s="12" customFormat="1">
      <c r="B97" s="245"/>
      <c r="C97" s="246"/>
      <c r="D97" s="232" t="s">
        <v>154</v>
      </c>
      <c r="E97" s="247" t="s">
        <v>21</v>
      </c>
      <c r="F97" s="248" t="s">
        <v>310</v>
      </c>
      <c r="G97" s="246"/>
      <c r="H97" s="249">
        <v>66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154</v>
      </c>
      <c r="AU97" s="255" t="s">
        <v>83</v>
      </c>
      <c r="AV97" s="12" t="s">
        <v>83</v>
      </c>
      <c r="AW97" s="12" t="s">
        <v>36</v>
      </c>
      <c r="AX97" s="12" t="s">
        <v>80</v>
      </c>
      <c r="AY97" s="255" t="s">
        <v>142</v>
      </c>
    </row>
    <row r="98" s="1" customFormat="1" ht="25.5" customHeight="1">
      <c r="B98" s="45"/>
      <c r="C98" s="220" t="s">
        <v>191</v>
      </c>
      <c r="D98" s="220" t="s">
        <v>145</v>
      </c>
      <c r="E98" s="221" t="s">
        <v>311</v>
      </c>
      <c r="F98" s="222" t="s">
        <v>312</v>
      </c>
      <c r="G98" s="223" t="s">
        <v>148</v>
      </c>
      <c r="H98" s="224">
        <v>12</v>
      </c>
      <c r="I98" s="225"/>
      <c r="J98" s="226">
        <f>ROUND(I98*H98,2)</f>
        <v>0</v>
      </c>
      <c r="K98" s="222" t="s">
        <v>149</v>
      </c>
      <c r="L98" s="71"/>
      <c r="M98" s="227" t="s">
        <v>21</v>
      </c>
      <c r="N98" s="228" t="s">
        <v>43</v>
      </c>
      <c r="O98" s="46"/>
      <c r="P98" s="229">
        <f>O98*H98</f>
        <v>0</v>
      </c>
      <c r="Q98" s="229">
        <v>0.00017000000000000001</v>
      </c>
      <c r="R98" s="229">
        <f>Q98*H98</f>
        <v>0.0020400000000000001</v>
      </c>
      <c r="S98" s="229">
        <v>0</v>
      </c>
      <c r="T98" s="230">
        <f>S98*H98</f>
        <v>0</v>
      </c>
      <c r="AR98" s="23" t="s">
        <v>150</v>
      </c>
      <c r="AT98" s="23" t="s">
        <v>145</v>
      </c>
      <c r="AU98" s="23" t="s">
        <v>83</v>
      </c>
      <c r="AY98" s="23" t="s">
        <v>142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80</v>
      </c>
      <c r="BK98" s="231">
        <f>ROUND(I98*H98,2)</f>
        <v>0</v>
      </c>
      <c r="BL98" s="23" t="s">
        <v>150</v>
      </c>
      <c r="BM98" s="23" t="s">
        <v>313</v>
      </c>
    </row>
    <row r="99" s="12" customFormat="1">
      <c r="B99" s="245"/>
      <c r="C99" s="246"/>
      <c r="D99" s="232" t="s">
        <v>154</v>
      </c>
      <c r="E99" s="247" t="s">
        <v>21</v>
      </c>
      <c r="F99" s="248" t="s">
        <v>314</v>
      </c>
      <c r="G99" s="246"/>
      <c r="H99" s="249">
        <v>12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AT99" s="255" t="s">
        <v>154</v>
      </c>
      <c r="AU99" s="255" t="s">
        <v>83</v>
      </c>
      <c r="AV99" s="12" t="s">
        <v>83</v>
      </c>
      <c r="AW99" s="12" t="s">
        <v>36</v>
      </c>
      <c r="AX99" s="12" t="s">
        <v>80</v>
      </c>
      <c r="AY99" s="255" t="s">
        <v>142</v>
      </c>
    </row>
    <row r="100" s="1" customFormat="1" ht="16.5" customHeight="1">
      <c r="B100" s="45"/>
      <c r="C100" s="220" t="s">
        <v>198</v>
      </c>
      <c r="D100" s="220" t="s">
        <v>145</v>
      </c>
      <c r="E100" s="221" t="s">
        <v>315</v>
      </c>
      <c r="F100" s="222" t="s">
        <v>316</v>
      </c>
      <c r="G100" s="223" t="s">
        <v>240</v>
      </c>
      <c r="H100" s="224">
        <v>0.043999999999999997</v>
      </c>
      <c r="I100" s="225"/>
      <c r="J100" s="226">
        <f>ROUND(I100*H100,2)</f>
        <v>0</v>
      </c>
      <c r="K100" s="222" t="s">
        <v>149</v>
      </c>
      <c r="L100" s="71"/>
      <c r="M100" s="227" t="s">
        <v>21</v>
      </c>
      <c r="N100" s="228" t="s">
        <v>43</v>
      </c>
      <c r="O100" s="46"/>
      <c r="P100" s="229">
        <f>O100*H100</f>
        <v>0</v>
      </c>
      <c r="Q100" s="229">
        <v>0.039399999999999998</v>
      </c>
      <c r="R100" s="229">
        <f>Q100*H100</f>
        <v>0.0017335999999999999</v>
      </c>
      <c r="S100" s="229">
        <v>0</v>
      </c>
      <c r="T100" s="230">
        <f>S100*H100</f>
        <v>0</v>
      </c>
      <c r="AR100" s="23" t="s">
        <v>150</v>
      </c>
      <c r="AT100" s="23" t="s">
        <v>145</v>
      </c>
      <c r="AU100" s="23" t="s">
        <v>83</v>
      </c>
      <c r="AY100" s="23" t="s">
        <v>142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80</v>
      </c>
      <c r="BK100" s="231">
        <f>ROUND(I100*H100,2)</f>
        <v>0</v>
      </c>
      <c r="BL100" s="23" t="s">
        <v>150</v>
      </c>
      <c r="BM100" s="23" t="s">
        <v>317</v>
      </c>
    </row>
    <row r="101" s="12" customFormat="1">
      <c r="B101" s="245"/>
      <c r="C101" s="246"/>
      <c r="D101" s="232" t="s">
        <v>154</v>
      </c>
      <c r="E101" s="247" t="s">
        <v>21</v>
      </c>
      <c r="F101" s="248" t="s">
        <v>318</v>
      </c>
      <c r="G101" s="246"/>
      <c r="H101" s="249">
        <v>0.043999999999999997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154</v>
      </c>
      <c r="AU101" s="255" t="s">
        <v>83</v>
      </c>
      <c r="AV101" s="12" t="s">
        <v>83</v>
      </c>
      <c r="AW101" s="12" t="s">
        <v>36</v>
      </c>
      <c r="AX101" s="12" t="s">
        <v>80</v>
      </c>
      <c r="AY101" s="255" t="s">
        <v>142</v>
      </c>
    </row>
    <row r="102" s="1" customFormat="1" ht="25.5" customHeight="1">
      <c r="B102" s="45"/>
      <c r="C102" s="220" t="s">
        <v>143</v>
      </c>
      <c r="D102" s="220" t="s">
        <v>145</v>
      </c>
      <c r="E102" s="221" t="s">
        <v>319</v>
      </c>
      <c r="F102" s="222" t="s">
        <v>320</v>
      </c>
      <c r="G102" s="223" t="s">
        <v>240</v>
      </c>
      <c r="H102" s="224">
        <v>132</v>
      </c>
      <c r="I102" s="225"/>
      <c r="J102" s="226">
        <f>ROUND(I102*H102,2)</f>
        <v>0</v>
      </c>
      <c r="K102" s="222" t="s">
        <v>149</v>
      </c>
      <c r="L102" s="71"/>
      <c r="M102" s="227" t="s">
        <v>21</v>
      </c>
      <c r="N102" s="228" t="s">
        <v>43</v>
      </c>
      <c r="O102" s="46"/>
      <c r="P102" s="229">
        <f>O102*H102</f>
        <v>0</v>
      </c>
      <c r="Q102" s="229">
        <v>0.00021000000000000001</v>
      </c>
      <c r="R102" s="229">
        <f>Q102*H102</f>
        <v>0.027720000000000002</v>
      </c>
      <c r="S102" s="229">
        <v>0</v>
      </c>
      <c r="T102" s="230">
        <f>S102*H102</f>
        <v>0</v>
      </c>
      <c r="AR102" s="23" t="s">
        <v>150</v>
      </c>
      <c r="AT102" s="23" t="s">
        <v>145</v>
      </c>
      <c r="AU102" s="23" t="s">
        <v>83</v>
      </c>
      <c r="AY102" s="23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80</v>
      </c>
      <c r="BK102" s="231">
        <f>ROUND(I102*H102,2)</f>
        <v>0</v>
      </c>
      <c r="BL102" s="23" t="s">
        <v>150</v>
      </c>
      <c r="BM102" s="23" t="s">
        <v>321</v>
      </c>
    </row>
    <row r="103" s="1" customFormat="1">
      <c r="B103" s="45"/>
      <c r="C103" s="73"/>
      <c r="D103" s="232" t="s">
        <v>152</v>
      </c>
      <c r="E103" s="73"/>
      <c r="F103" s="233" t="s">
        <v>322</v>
      </c>
      <c r="G103" s="73"/>
      <c r="H103" s="73"/>
      <c r="I103" s="190"/>
      <c r="J103" s="73"/>
      <c r="K103" s="73"/>
      <c r="L103" s="71"/>
      <c r="M103" s="234"/>
      <c r="N103" s="46"/>
      <c r="O103" s="46"/>
      <c r="P103" s="46"/>
      <c r="Q103" s="46"/>
      <c r="R103" s="46"/>
      <c r="S103" s="46"/>
      <c r="T103" s="94"/>
      <c r="AT103" s="23" t="s">
        <v>152</v>
      </c>
      <c r="AU103" s="23" t="s">
        <v>83</v>
      </c>
    </row>
    <row r="104" s="12" customFormat="1">
      <c r="B104" s="245"/>
      <c r="C104" s="246"/>
      <c r="D104" s="232" t="s">
        <v>154</v>
      </c>
      <c r="E104" s="247" t="s">
        <v>21</v>
      </c>
      <c r="F104" s="248" t="s">
        <v>323</v>
      </c>
      <c r="G104" s="246"/>
      <c r="H104" s="249">
        <v>66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154</v>
      </c>
      <c r="AU104" s="255" t="s">
        <v>83</v>
      </c>
      <c r="AV104" s="12" t="s">
        <v>83</v>
      </c>
      <c r="AW104" s="12" t="s">
        <v>36</v>
      </c>
      <c r="AX104" s="12" t="s">
        <v>72</v>
      </c>
      <c r="AY104" s="255" t="s">
        <v>142</v>
      </c>
    </row>
    <row r="105" s="12" customFormat="1">
      <c r="B105" s="245"/>
      <c r="C105" s="246"/>
      <c r="D105" s="232" t="s">
        <v>154</v>
      </c>
      <c r="E105" s="247" t="s">
        <v>21</v>
      </c>
      <c r="F105" s="248" t="s">
        <v>324</v>
      </c>
      <c r="G105" s="246"/>
      <c r="H105" s="249">
        <v>132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AT105" s="255" t="s">
        <v>154</v>
      </c>
      <c r="AU105" s="255" t="s">
        <v>83</v>
      </c>
      <c r="AV105" s="12" t="s">
        <v>83</v>
      </c>
      <c r="AW105" s="12" t="s">
        <v>36</v>
      </c>
      <c r="AX105" s="12" t="s">
        <v>80</v>
      </c>
      <c r="AY105" s="255" t="s">
        <v>142</v>
      </c>
    </row>
    <row r="106" s="1" customFormat="1" ht="38.25" customHeight="1">
      <c r="B106" s="45"/>
      <c r="C106" s="220" t="s">
        <v>207</v>
      </c>
      <c r="D106" s="220" t="s">
        <v>145</v>
      </c>
      <c r="E106" s="221" t="s">
        <v>325</v>
      </c>
      <c r="F106" s="222" t="s">
        <v>326</v>
      </c>
      <c r="G106" s="223" t="s">
        <v>327</v>
      </c>
      <c r="H106" s="224">
        <v>197</v>
      </c>
      <c r="I106" s="225"/>
      <c r="J106" s="226">
        <f>ROUND(I106*H106,2)</f>
        <v>0</v>
      </c>
      <c r="K106" s="222" t="s">
        <v>149</v>
      </c>
      <c r="L106" s="71"/>
      <c r="M106" s="227" t="s">
        <v>21</v>
      </c>
      <c r="N106" s="228" t="s">
        <v>43</v>
      </c>
      <c r="O106" s="46"/>
      <c r="P106" s="229">
        <f>O106*H106</f>
        <v>0</v>
      </c>
      <c r="Q106" s="229">
        <v>8.0000000000000007E-05</v>
      </c>
      <c r="R106" s="229">
        <f>Q106*H106</f>
        <v>0.01576</v>
      </c>
      <c r="S106" s="229">
        <v>0</v>
      </c>
      <c r="T106" s="230">
        <f>S106*H106</f>
        <v>0</v>
      </c>
      <c r="AR106" s="23" t="s">
        <v>328</v>
      </c>
      <c r="AT106" s="23" t="s">
        <v>145</v>
      </c>
      <c r="AU106" s="23" t="s">
        <v>83</v>
      </c>
      <c r="AY106" s="23" t="s">
        <v>142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80</v>
      </c>
      <c r="BK106" s="231">
        <f>ROUND(I106*H106,2)</f>
        <v>0</v>
      </c>
      <c r="BL106" s="23" t="s">
        <v>328</v>
      </c>
      <c r="BM106" s="23" t="s">
        <v>329</v>
      </c>
    </row>
    <row r="107" s="12" customFormat="1">
      <c r="B107" s="245"/>
      <c r="C107" s="246"/>
      <c r="D107" s="232" t="s">
        <v>154</v>
      </c>
      <c r="E107" s="247" t="s">
        <v>21</v>
      </c>
      <c r="F107" s="248" t="s">
        <v>330</v>
      </c>
      <c r="G107" s="246"/>
      <c r="H107" s="249">
        <v>197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154</v>
      </c>
      <c r="AU107" s="255" t="s">
        <v>83</v>
      </c>
      <c r="AV107" s="12" t="s">
        <v>83</v>
      </c>
      <c r="AW107" s="12" t="s">
        <v>36</v>
      </c>
      <c r="AX107" s="12" t="s">
        <v>80</v>
      </c>
      <c r="AY107" s="255" t="s">
        <v>142</v>
      </c>
    </row>
    <row r="108" s="1" customFormat="1" ht="38.25" customHeight="1">
      <c r="B108" s="45"/>
      <c r="C108" s="220" t="s">
        <v>156</v>
      </c>
      <c r="D108" s="220" t="s">
        <v>145</v>
      </c>
      <c r="E108" s="221" t="s">
        <v>331</v>
      </c>
      <c r="F108" s="222" t="s">
        <v>332</v>
      </c>
      <c r="G108" s="223" t="s">
        <v>327</v>
      </c>
      <c r="H108" s="224">
        <v>6</v>
      </c>
      <c r="I108" s="225"/>
      <c r="J108" s="226">
        <f>ROUND(I108*H108,2)</f>
        <v>0</v>
      </c>
      <c r="K108" s="222" t="s">
        <v>149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0.00025000000000000001</v>
      </c>
      <c r="R108" s="229">
        <f>Q108*H108</f>
        <v>0.0015</v>
      </c>
      <c r="S108" s="229">
        <v>0</v>
      </c>
      <c r="T108" s="230">
        <f>S108*H108</f>
        <v>0</v>
      </c>
      <c r="AR108" s="23" t="s">
        <v>150</v>
      </c>
      <c r="AT108" s="23" t="s">
        <v>145</v>
      </c>
      <c r="AU108" s="23" t="s">
        <v>83</v>
      </c>
      <c r="AY108" s="23" t="s">
        <v>142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150</v>
      </c>
      <c r="BM108" s="23" t="s">
        <v>333</v>
      </c>
    </row>
    <row r="109" s="12" customFormat="1">
      <c r="B109" s="245"/>
      <c r="C109" s="246"/>
      <c r="D109" s="232" t="s">
        <v>154</v>
      </c>
      <c r="E109" s="247" t="s">
        <v>21</v>
      </c>
      <c r="F109" s="248" t="s">
        <v>186</v>
      </c>
      <c r="G109" s="246"/>
      <c r="H109" s="249">
        <v>6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AT109" s="255" t="s">
        <v>154</v>
      </c>
      <c r="AU109" s="255" t="s">
        <v>83</v>
      </c>
      <c r="AV109" s="12" t="s">
        <v>83</v>
      </c>
      <c r="AW109" s="12" t="s">
        <v>36</v>
      </c>
      <c r="AX109" s="12" t="s">
        <v>80</v>
      </c>
      <c r="AY109" s="255" t="s">
        <v>142</v>
      </c>
    </row>
    <row r="110" s="1" customFormat="1" ht="16.5" customHeight="1">
      <c r="B110" s="45"/>
      <c r="C110" s="270" t="s">
        <v>215</v>
      </c>
      <c r="D110" s="270" t="s">
        <v>233</v>
      </c>
      <c r="E110" s="271" t="s">
        <v>334</v>
      </c>
      <c r="F110" s="272" t="s">
        <v>335</v>
      </c>
      <c r="G110" s="273" t="s">
        <v>165</v>
      </c>
      <c r="H110" s="274">
        <v>0.042999999999999997</v>
      </c>
      <c r="I110" s="275"/>
      <c r="J110" s="276">
        <f>ROUND(I110*H110,2)</f>
        <v>0</v>
      </c>
      <c r="K110" s="272" t="s">
        <v>149</v>
      </c>
      <c r="L110" s="277"/>
      <c r="M110" s="278" t="s">
        <v>21</v>
      </c>
      <c r="N110" s="279" t="s">
        <v>43</v>
      </c>
      <c r="O110" s="46"/>
      <c r="P110" s="229">
        <f>O110*H110</f>
        <v>0</v>
      </c>
      <c r="Q110" s="229">
        <v>1</v>
      </c>
      <c r="R110" s="229">
        <f>Q110*H110</f>
        <v>0.042999999999999997</v>
      </c>
      <c r="S110" s="229">
        <v>0</v>
      </c>
      <c r="T110" s="230">
        <f>S110*H110</f>
        <v>0</v>
      </c>
      <c r="AR110" s="23" t="s">
        <v>198</v>
      </c>
      <c r="AT110" s="23" t="s">
        <v>233</v>
      </c>
      <c r="AU110" s="23" t="s">
        <v>83</v>
      </c>
      <c r="AY110" s="23" t="s">
        <v>142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80</v>
      </c>
      <c r="BK110" s="231">
        <f>ROUND(I110*H110,2)</f>
        <v>0</v>
      </c>
      <c r="BL110" s="23" t="s">
        <v>150</v>
      </c>
      <c r="BM110" s="23" t="s">
        <v>336</v>
      </c>
    </row>
    <row r="111" s="1" customFormat="1">
      <c r="B111" s="45"/>
      <c r="C111" s="73"/>
      <c r="D111" s="232" t="s">
        <v>152</v>
      </c>
      <c r="E111" s="73"/>
      <c r="F111" s="233" t="s">
        <v>337</v>
      </c>
      <c r="G111" s="73"/>
      <c r="H111" s="73"/>
      <c r="I111" s="190"/>
      <c r="J111" s="73"/>
      <c r="K111" s="73"/>
      <c r="L111" s="71"/>
      <c r="M111" s="234"/>
      <c r="N111" s="46"/>
      <c r="O111" s="46"/>
      <c r="P111" s="46"/>
      <c r="Q111" s="46"/>
      <c r="R111" s="46"/>
      <c r="S111" s="46"/>
      <c r="T111" s="94"/>
      <c r="AT111" s="23" t="s">
        <v>152</v>
      </c>
      <c r="AU111" s="23" t="s">
        <v>83</v>
      </c>
    </row>
    <row r="112" s="12" customFormat="1">
      <c r="B112" s="245"/>
      <c r="C112" s="246"/>
      <c r="D112" s="232" t="s">
        <v>154</v>
      </c>
      <c r="E112" s="247" t="s">
        <v>21</v>
      </c>
      <c r="F112" s="248" t="s">
        <v>338</v>
      </c>
      <c r="G112" s="246"/>
      <c r="H112" s="249">
        <v>0.042999999999999997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154</v>
      </c>
      <c r="AU112" s="255" t="s">
        <v>83</v>
      </c>
      <c r="AV112" s="12" t="s">
        <v>83</v>
      </c>
      <c r="AW112" s="12" t="s">
        <v>36</v>
      </c>
      <c r="AX112" s="12" t="s">
        <v>80</v>
      </c>
      <c r="AY112" s="255" t="s">
        <v>142</v>
      </c>
    </row>
    <row r="113" s="1" customFormat="1" ht="16.5" customHeight="1">
      <c r="B113" s="45"/>
      <c r="C113" s="270" t="s">
        <v>226</v>
      </c>
      <c r="D113" s="270" t="s">
        <v>233</v>
      </c>
      <c r="E113" s="271" t="s">
        <v>339</v>
      </c>
      <c r="F113" s="272" t="s">
        <v>340</v>
      </c>
      <c r="G113" s="273" t="s">
        <v>165</v>
      </c>
      <c r="H113" s="274">
        <v>0.77700000000000002</v>
      </c>
      <c r="I113" s="275"/>
      <c r="J113" s="276">
        <f>ROUND(I113*H113,2)</f>
        <v>0</v>
      </c>
      <c r="K113" s="272" t="s">
        <v>149</v>
      </c>
      <c r="L113" s="277"/>
      <c r="M113" s="278" t="s">
        <v>21</v>
      </c>
      <c r="N113" s="279" t="s">
        <v>43</v>
      </c>
      <c r="O113" s="46"/>
      <c r="P113" s="229">
        <f>O113*H113</f>
        <v>0</v>
      </c>
      <c r="Q113" s="229">
        <v>1</v>
      </c>
      <c r="R113" s="229">
        <f>Q113*H113</f>
        <v>0.77700000000000002</v>
      </c>
      <c r="S113" s="229">
        <v>0</v>
      </c>
      <c r="T113" s="230">
        <f>S113*H113</f>
        <v>0</v>
      </c>
      <c r="AR113" s="23" t="s">
        <v>341</v>
      </c>
      <c r="AT113" s="23" t="s">
        <v>233</v>
      </c>
      <c r="AU113" s="23" t="s">
        <v>83</v>
      </c>
      <c r="AY113" s="23" t="s">
        <v>142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80</v>
      </c>
      <c r="BK113" s="231">
        <f>ROUND(I113*H113,2)</f>
        <v>0</v>
      </c>
      <c r="BL113" s="23" t="s">
        <v>328</v>
      </c>
      <c r="BM113" s="23" t="s">
        <v>342</v>
      </c>
    </row>
    <row r="114" s="1" customFormat="1">
      <c r="B114" s="45"/>
      <c r="C114" s="73"/>
      <c r="D114" s="232" t="s">
        <v>152</v>
      </c>
      <c r="E114" s="73"/>
      <c r="F114" s="233" t="s">
        <v>343</v>
      </c>
      <c r="G114" s="73"/>
      <c r="H114" s="73"/>
      <c r="I114" s="190"/>
      <c r="J114" s="73"/>
      <c r="K114" s="73"/>
      <c r="L114" s="71"/>
      <c r="M114" s="234"/>
      <c r="N114" s="46"/>
      <c r="O114" s="46"/>
      <c r="P114" s="46"/>
      <c r="Q114" s="46"/>
      <c r="R114" s="46"/>
      <c r="S114" s="46"/>
      <c r="T114" s="94"/>
      <c r="AT114" s="23" t="s">
        <v>152</v>
      </c>
      <c r="AU114" s="23" t="s">
        <v>83</v>
      </c>
    </row>
    <row r="115" s="11" customFormat="1">
      <c r="B115" s="235"/>
      <c r="C115" s="236"/>
      <c r="D115" s="232" t="s">
        <v>154</v>
      </c>
      <c r="E115" s="237" t="s">
        <v>21</v>
      </c>
      <c r="F115" s="238" t="s">
        <v>344</v>
      </c>
      <c r="G115" s="236"/>
      <c r="H115" s="237" t="s">
        <v>21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154</v>
      </c>
      <c r="AU115" s="244" t="s">
        <v>83</v>
      </c>
      <c r="AV115" s="11" t="s">
        <v>80</v>
      </c>
      <c r="AW115" s="11" t="s">
        <v>36</v>
      </c>
      <c r="AX115" s="11" t="s">
        <v>72</v>
      </c>
      <c r="AY115" s="244" t="s">
        <v>142</v>
      </c>
    </row>
    <row r="116" s="12" customFormat="1">
      <c r="B116" s="245"/>
      <c r="C116" s="246"/>
      <c r="D116" s="232" t="s">
        <v>154</v>
      </c>
      <c r="E116" s="247" t="s">
        <v>21</v>
      </c>
      <c r="F116" s="248" t="s">
        <v>345</v>
      </c>
      <c r="G116" s="246"/>
      <c r="H116" s="249">
        <v>0.0030000000000000001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154</v>
      </c>
      <c r="AU116" s="255" t="s">
        <v>83</v>
      </c>
      <c r="AV116" s="12" t="s">
        <v>83</v>
      </c>
      <c r="AW116" s="12" t="s">
        <v>36</v>
      </c>
      <c r="AX116" s="12" t="s">
        <v>72</v>
      </c>
      <c r="AY116" s="255" t="s">
        <v>142</v>
      </c>
    </row>
    <row r="117" s="11" customFormat="1">
      <c r="B117" s="235"/>
      <c r="C117" s="236"/>
      <c r="D117" s="232" t="s">
        <v>154</v>
      </c>
      <c r="E117" s="237" t="s">
        <v>21</v>
      </c>
      <c r="F117" s="238" t="s">
        <v>346</v>
      </c>
      <c r="G117" s="236"/>
      <c r="H117" s="237" t="s">
        <v>21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154</v>
      </c>
      <c r="AU117" s="244" t="s">
        <v>83</v>
      </c>
      <c r="AV117" s="11" t="s">
        <v>80</v>
      </c>
      <c r="AW117" s="11" t="s">
        <v>36</v>
      </c>
      <c r="AX117" s="11" t="s">
        <v>72</v>
      </c>
      <c r="AY117" s="244" t="s">
        <v>142</v>
      </c>
    </row>
    <row r="118" s="12" customFormat="1">
      <c r="B118" s="245"/>
      <c r="C118" s="246"/>
      <c r="D118" s="232" t="s">
        <v>154</v>
      </c>
      <c r="E118" s="247" t="s">
        <v>21</v>
      </c>
      <c r="F118" s="248" t="s">
        <v>347</v>
      </c>
      <c r="G118" s="246"/>
      <c r="H118" s="249">
        <v>0.77400000000000002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154</v>
      </c>
      <c r="AU118" s="255" t="s">
        <v>83</v>
      </c>
      <c r="AV118" s="12" t="s">
        <v>83</v>
      </c>
      <c r="AW118" s="12" t="s">
        <v>36</v>
      </c>
      <c r="AX118" s="12" t="s">
        <v>72</v>
      </c>
      <c r="AY118" s="255" t="s">
        <v>142</v>
      </c>
    </row>
    <row r="119" s="13" customFormat="1">
      <c r="B119" s="256"/>
      <c r="C119" s="257"/>
      <c r="D119" s="232" t="s">
        <v>154</v>
      </c>
      <c r="E119" s="258" t="s">
        <v>21</v>
      </c>
      <c r="F119" s="259" t="s">
        <v>178</v>
      </c>
      <c r="G119" s="257"/>
      <c r="H119" s="260">
        <v>0.77700000000000002</v>
      </c>
      <c r="I119" s="261"/>
      <c r="J119" s="257"/>
      <c r="K119" s="257"/>
      <c r="L119" s="262"/>
      <c r="M119" s="263"/>
      <c r="N119" s="264"/>
      <c r="O119" s="264"/>
      <c r="P119" s="264"/>
      <c r="Q119" s="264"/>
      <c r="R119" s="264"/>
      <c r="S119" s="264"/>
      <c r="T119" s="265"/>
      <c r="AT119" s="266" t="s">
        <v>154</v>
      </c>
      <c r="AU119" s="266" t="s">
        <v>83</v>
      </c>
      <c r="AV119" s="13" t="s">
        <v>150</v>
      </c>
      <c r="AW119" s="13" t="s">
        <v>36</v>
      </c>
      <c r="AX119" s="13" t="s">
        <v>80</v>
      </c>
      <c r="AY119" s="266" t="s">
        <v>142</v>
      </c>
    </row>
    <row r="120" s="1" customFormat="1" ht="16.5" customHeight="1">
      <c r="B120" s="45"/>
      <c r="C120" s="270" t="s">
        <v>237</v>
      </c>
      <c r="D120" s="270" t="s">
        <v>233</v>
      </c>
      <c r="E120" s="271" t="s">
        <v>348</v>
      </c>
      <c r="F120" s="272" t="s">
        <v>349</v>
      </c>
      <c r="G120" s="273" t="s">
        <v>165</v>
      </c>
      <c r="H120" s="274">
        <v>1.2989999999999999</v>
      </c>
      <c r="I120" s="275"/>
      <c r="J120" s="276">
        <f>ROUND(I120*H120,2)</f>
        <v>0</v>
      </c>
      <c r="K120" s="272" t="s">
        <v>149</v>
      </c>
      <c r="L120" s="277"/>
      <c r="M120" s="278" t="s">
        <v>21</v>
      </c>
      <c r="N120" s="279" t="s">
        <v>43</v>
      </c>
      <c r="O120" s="46"/>
      <c r="P120" s="229">
        <f>O120*H120</f>
        <v>0</v>
      </c>
      <c r="Q120" s="229">
        <v>1</v>
      </c>
      <c r="R120" s="229">
        <f>Q120*H120</f>
        <v>1.2989999999999999</v>
      </c>
      <c r="S120" s="229">
        <v>0</v>
      </c>
      <c r="T120" s="230">
        <f>S120*H120</f>
        <v>0</v>
      </c>
      <c r="AR120" s="23" t="s">
        <v>341</v>
      </c>
      <c r="AT120" s="23" t="s">
        <v>233</v>
      </c>
      <c r="AU120" s="23" t="s">
        <v>83</v>
      </c>
      <c r="AY120" s="23" t="s">
        <v>142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80</v>
      </c>
      <c r="BK120" s="231">
        <f>ROUND(I120*H120,2)</f>
        <v>0</v>
      </c>
      <c r="BL120" s="23" t="s">
        <v>328</v>
      </c>
      <c r="BM120" s="23" t="s">
        <v>350</v>
      </c>
    </row>
    <row r="121" s="1" customFormat="1">
      <c r="B121" s="45"/>
      <c r="C121" s="73"/>
      <c r="D121" s="232" t="s">
        <v>152</v>
      </c>
      <c r="E121" s="73"/>
      <c r="F121" s="233" t="s">
        <v>351</v>
      </c>
      <c r="G121" s="73"/>
      <c r="H121" s="73"/>
      <c r="I121" s="190"/>
      <c r="J121" s="73"/>
      <c r="K121" s="73"/>
      <c r="L121" s="71"/>
      <c r="M121" s="234"/>
      <c r="N121" s="46"/>
      <c r="O121" s="46"/>
      <c r="P121" s="46"/>
      <c r="Q121" s="46"/>
      <c r="R121" s="46"/>
      <c r="S121" s="46"/>
      <c r="T121" s="94"/>
      <c r="AT121" s="23" t="s">
        <v>152</v>
      </c>
      <c r="AU121" s="23" t="s">
        <v>83</v>
      </c>
    </row>
    <row r="122" s="11" customFormat="1">
      <c r="B122" s="235"/>
      <c r="C122" s="236"/>
      <c r="D122" s="232" t="s">
        <v>154</v>
      </c>
      <c r="E122" s="237" t="s">
        <v>21</v>
      </c>
      <c r="F122" s="238" t="s">
        <v>344</v>
      </c>
      <c r="G122" s="236"/>
      <c r="H122" s="237" t="s">
        <v>21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154</v>
      </c>
      <c r="AU122" s="244" t="s">
        <v>83</v>
      </c>
      <c r="AV122" s="11" t="s">
        <v>80</v>
      </c>
      <c r="AW122" s="11" t="s">
        <v>36</v>
      </c>
      <c r="AX122" s="11" t="s">
        <v>72</v>
      </c>
      <c r="AY122" s="244" t="s">
        <v>142</v>
      </c>
    </row>
    <row r="123" s="12" customFormat="1">
      <c r="B123" s="245"/>
      <c r="C123" s="246"/>
      <c r="D123" s="232" t="s">
        <v>154</v>
      </c>
      <c r="E123" s="247" t="s">
        <v>21</v>
      </c>
      <c r="F123" s="248" t="s">
        <v>352</v>
      </c>
      <c r="G123" s="246"/>
      <c r="H123" s="249">
        <v>0.16200000000000001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154</v>
      </c>
      <c r="AU123" s="255" t="s">
        <v>83</v>
      </c>
      <c r="AV123" s="12" t="s">
        <v>83</v>
      </c>
      <c r="AW123" s="12" t="s">
        <v>36</v>
      </c>
      <c r="AX123" s="12" t="s">
        <v>72</v>
      </c>
      <c r="AY123" s="255" t="s">
        <v>142</v>
      </c>
    </row>
    <row r="124" s="11" customFormat="1">
      <c r="B124" s="235"/>
      <c r="C124" s="236"/>
      <c r="D124" s="232" t="s">
        <v>154</v>
      </c>
      <c r="E124" s="237" t="s">
        <v>21</v>
      </c>
      <c r="F124" s="238" t="s">
        <v>346</v>
      </c>
      <c r="G124" s="236"/>
      <c r="H124" s="237" t="s">
        <v>21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154</v>
      </c>
      <c r="AU124" s="244" t="s">
        <v>83</v>
      </c>
      <c r="AV124" s="11" t="s">
        <v>80</v>
      </c>
      <c r="AW124" s="11" t="s">
        <v>36</v>
      </c>
      <c r="AX124" s="11" t="s">
        <v>72</v>
      </c>
      <c r="AY124" s="244" t="s">
        <v>142</v>
      </c>
    </row>
    <row r="125" s="12" customFormat="1">
      <c r="B125" s="245"/>
      <c r="C125" s="246"/>
      <c r="D125" s="232" t="s">
        <v>154</v>
      </c>
      <c r="E125" s="247" t="s">
        <v>21</v>
      </c>
      <c r="F125" s="248" t="s">
        <v>353</v>
      </c>
      <c r="G125" s="246"/>
      <c r="H125" s="249">
        <v>1.137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154</v>
      </c>
      <c r="AU125" s="255" t="s">
        <v>83</v>
      </c>
      <c r="AV125" s="12" t="s">
        <v>83</v>
      </c>
      <c r="AW125" s="12" t="s">
        <v>36</v>
      </c>
      <c r="AX125" s="12" t="s">
        <v>72</v>
      </c>
      <c r="AY125" s="255" t="s">
        <v>142</v>
      </c>
    </row>
    <row r="126" s="13" customFormat="1">
      <c r="B126" s="256"/>
      <c r="C126" s="257"/>
      <c r="D126" s="232" t="s">
        <v>154</v>
      </c>
      <c r="E126" s="258" t="s">
        <v>21</v>
      </c>
      <c r="F126" s="259" t="s">
        <v>178</v>
      </c>
      <c r="G126" s="257"/>
      <c r="H126" s="260">
        <v>1.2989999999999999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AT126" s="266" t="s">
        <v>154</v>
      </c>
      <c r="AU126" s="266" t="s">
        <v>83</v>
      </c>
      <c r="AV126" s="13" t="s">
        <v>150</v>
      </c>
      <c r="AW126" s="13" t="s">
        <v>36</v>
      </c>
      <c r="AX126" s="13" t="s">
        <v>80</v>
      </c>
      <c r="AY126" s="266" t="s">
        <v>142</v>
      </c>
    </row>
    <row r="127" s="1" customFormat="1" ht="16.5" customHeight="1">
      <c r="B127" s="45"/>
      <c r="C127" s="270" t="s">
        <v>10</v>
      </c>
      <c r="D127" s="270" t="s">
        <v>233</v>
      </c>
      <c r="E127" s="271" t="s">
        <v>354</v>
      </c>
      <c r="F127" s="272" t="s">
        <v>355</v>
      </c>
      <c r="G127" s="273" t="s">
        <v>165</v>
      </c>
      <c r="H127" s="274">
        <v>0.0080000000000000002</v>
      </c>
      <c r="I127" s="275"/>
      <c r="J127" s="276">
        <f>ROUND(I127*H127,2)</f>
        <v>0</v>
      </c>
      <c r="K127" s="272" t="s">
        <v>149</v>
      </c>
      <c r="L127" s="277"/>
      <c r="M127" s="278" t="s">
        <v>21</v>
      </c>
      <c r="N127" s="279" t="s">
        <v>43</v>
      </c>
      <c r="O127" s="46"/>
      <c r="P127" s="229">
        <f>O127*H127</f>
        <v>0</v>
      </c>
      <c r="Q127" s="229">
        <v>1</v>
      </c>
      <c r="R127" s="229">
        <f>Q127*H127</f>
        <v>0.0080000000000000002</v>
      </c>
      <c r="S127" s="229">
        <v>0</v>
      </c>
      <c r="T127" s="230">
        <f>S127*H127</f>
        <v>0</v>
      </c>
      <c r="AR127" s="23" t="s">
        <v>341</v>
      </c>
      <c r="AT127" s="23" t="s">
        <v>233</v>
      </c>
      <c r="AU127" s="23" t="s">
        <v>83</v>
      </c>
      <c r="AY127" s="23" t="s">
        <v>142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80</v>
      </c>
      <c r="BK127" s="231">
        <f>ROUND(I127*H127,2)</f>
        <v>0</v>
      </c>
      <c r="BL127" s="23" t="s">
        <v>328</v>
      </c>
      <c r="BM127" s="23" t="s">
        <v>356</v>
      </c>
    </row>
    <row r="128" s="1" customFormat="1">
      <c r="B128" s="45"/>
      <c r="C128" s="73"/>
      <c r="D128" s="232" t="s">
        <v>152</v>
      </c>
      <c r="E128" s="73"/>
      <c r="F128" s="233" t="s">
        <v>357</v>
      </c>
      <c r="G128" s="73"/>
      <c r="H128" s="73"/>
      <c r="I128" s="190"/>
      <c r="J128" s="73"/>
      <c r="K128" s="73"/>
      <c r="L128" s="71"/>
      <c r="M128" s="234"/>
      <c r="N128" s="46"/>
      <c r="O128" s="46"/>
      <c r="P128" s="46"/>
      <c r="Q128" s="46"/>
      <c r="R128" s="46"/>
      <c r="S128" s="46"/>
      <c r="T128" s="94"/>
      <c r="AT128" s="23" t="s">
        <v>152</v>
      </c>
      <c r="AU128" s="23" t="s">
        <v>83</v>
      </c>
    </row>
    <row r="129" s="12" customFormat="1">
      <c r="B129" s="245"/>
      <c r="C129" s="246"/>
      <c r="D129" s="232" t="s">
        <v>154</v>
      </c>
      <c r="E129" s="247" t="s">
        <v>21</v>
      </c>
      <c r="F129" s="248" t="s">
        <v>358</v>
      </c>
      <c r="G129" s="246"/>
      <c r="H129" s="249">
        <v>0.0080000000000000002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154</v>
      </c>
      <c r="AU129" s="255" t="s">
        <v>83</v>
      </c>
      <c r="AV129" s="12" t="s">
        <v>83</v>
      </c>
      <c r="AW129" s="12" t="s">
        <v>36</v>
      </c>
      <c r="AX129" s="12" t="s">
        <v>80</v>
      </c>
      <c r="AY129" s="255" t="s">
        <v>142</v>
      </c>
    </row>
    <row r="130" s="1" customFormat="1" ht="25.5" customHeight="1">
      <c r="B130" s="45"/>
      <c r="C130" s="220" t="s">
        <v>229</v>
      </c>
      <c r="D130" s="220" t="s">
        <v>145</v>
      </c>
      <c r="E130" s="221" t="s">
        <v>359</v>
      </c>
      <c r="F130" s="222" t="s">
        <v>360</v>
      </c>
      <c r="G130" s="223" t="s">
        <v>327</v>
      </c>
      <c r="H130" s="224">
        <v>6</v>
      </c>
      <c r="I130" s="225"/>
      <c r="J130" s="226">
        <f>ROUND(I130*H130,2)</f>
        <v>0</v>
      </c>
      <c r="K130" s="222" t="s">
        <v>149</v>
      </c>
      <c r="L130" s="71"/>
      <c r="M130" s="227" t="s">
        <v>21</v>
      </c>
      <c r="N130" s="228" t="s">
        <v>43</v>
      </c>
      <c r="O130" s="46"/>
      <c r="P130" s="229">
        <f>O130*H130</f>
        <v>0</v>
      </c>
      <c r="Q130" s="229">
        <v>1.0000000000000001E-05</v>
      </c>
      <c r="R130" s="229">
        <f>Q130*H130</f>
        <v>6.0000000000000008E-05</v>
      </c>
      <c r="S130" s="229">
        <v>0</v>
      </c>
      <c r="T130" s="230">
        <f>S130*H130</f>
        <v>0</v>
      </c>
      <c r="AR130" s="23" t="s">
        <v>150</v>
      </c>
      <c r="AT130" s="23" t="s">
        <v>145</v>
      </c>
      <c r="AU130" s="23" t="s">
        <v>83</v>
      </c>
      <c r="AY130" s="23" t="s">
        <v>142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80</v>
      </c>
      <c r="BK130" s="231">
        <f>ROUND(I130*H130,2)</f>
        <v>0</v>
      </c>
      <c r="BL130" s="23" t="s">
        <v>150</v>
      </c>
      <c r="BM130" s="23" t="s">
        <v>361</v>
      </c>
    </row>
    <row r="131" s="1" customFormat="1">
      <c r="B131" s="45"/>
      <c r="C131" s="73"/>
      <c r="D131" s="232" t="s">
        <v>152</v>
      </c>
      <c r="E131" s="73"/>
      <c r="F131" s="233" t="s">
        <v>362</v>
      </c>
      <c r="G131" s="73"/>
      <c r="H131" s="73"/>
      <c r="I131" s="190"/>
      <c r="J131" s="73"/>
      <c r="K131" s="73"/>
      <c r="L131" s="71"/>
      <c r="M131" s="234"/>
      <c r="N131" s="46"/>
      <c r="O131" s="46"/>
      <c r="P131" s="46"/>
      <c r="Q131" s="46"/>
      <c r="R131" s="46"/>
      <c r="S131" s="46"/>
      <c r="T131" s="94"/>
      <c r="AT131" s="23" t="s">
        <v>152</v>
      </c>
      <c r="AU131" s="23" t="s">
        <v>83</v>
      </c>
    </row>
    <row r="132" s="12" customFormat="1">
      <c r="B132" s="245"/>
      <c r="C132" s="246"/>
      <c r="D132" s="232" t="s">
        <v>154</v>
      </c>
      <c r="E132" s="247" t="s">
        <v>21</v>
      </c>
      <c r="F132" s="248" t="s">
        <v>186</v>
      </c>
      <c r="G132" s="246"/>
      <c r="H132" s="249">
        <v>6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154</v>
      </c>
      <c r="AU132" s="255" t="s">
        <v>83</v>
      </c>
      <c r="AV132" s="12" t="s">
        <v>83</v>
      </c>
      <c r="AW132" s="12" t="s">
        <v>36</v>
      </c>
      <c r="AX132" s="12" t="s">
        <v>80</v>
      </c>
      <c r="AY132" s="255" t="s">
        <v>142</v>
      </c>
    </row>
    <row r="133" s="1" customFormat="1" ht="25.5" customHeight="1">
      <c r="B133" s="45"/>
      <c r="C133" s="220" t="s">
        <v>363</v>
      </c>
      <c r="D133" s="220" t="s">
        <v>145</v>
      </c>
      <c r="E133" s="221" t="s">
        <v>364</v>
      </c>
      <c r="F133" s="222" t="s">
        <v>365</v>
      </c>
      <c r="G133" s="223" t="s">
        <v>327</v>
      </c>
      <c r="H133" s="224">
        <v>191</v>
      </c>
      <c r="I133" s="225"/>
      <c r="J133" s="226">
        <f>ROUND(I133*H133,2)</f>
        <v>0</v>
      </c>
      <c r="K133" s="222" t="s">
        <v>149</v>
      </c>
      <c r="L133" s="71"/>
      <c r="M133" s="227" t="s">
        <v>21</v>
      </c>
      <c r="N133" s="228" t="s">
        <v>43</v>
      </c>
      <c r="O133" s="46"/>
      <c r="P133" s="229">
        <f>O133*H133</f>
        <v>0</v>
      </c>
      <c r="Q133" s="229">
        <v>2.0000000000000002E-05</v>
      </c>
      <c r="R133" s="229">
        <f>Q133*H133</f>
        <v>0.0038200000000000005</v>
      </c>
      <c r="S133" s="229">
        <v>0</v>
      </c>
      <c r="T133" s="230">
        <f>S133*H133</f>
        <v>0</v>
      </c>
      <c r="AR133" s="23" t="s">
        <v>150</v>
      </c>
      <c r="AT133" s="23" t="s">
        <v>145</v>
      </c>
      <c r="AU133" s="23" t="s">
        <v>83</v>
      </c>
      <c r="AY133" s="23" t="s">
        <v>142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80</v>
      </c>
      <c r="BK133" s="231">
        <f>ROUND(I133*H133,2)</f>
        <v>0</v>
      </c>
      <c r="BL133" s="23" t="s">
        <v>150</v>
      </c>
      <c r="BM133" s="23" t="s">
        <v>366</v>
      </c>
    </row>
    <row r="134" s="1" customFormat="1">
      <c r="B134" s="45"/>
      <c r="C134" s="73"/>
      <c r="D134" s="232" t="s">
        <v>152</v>
      </c>
      <c r="E134" s="73"/>
      <c r="F134" s="233" t="s">
        <v>362</v>
      </c>
      <c r="G134" s="73"/>
      <c r="H134" s="73"/>
      <c r="I134" s="190"/>
      <c r="J134" s="73"/>
      <c r="K134" s="73"/>
      <c r="L134" s="71"/>
      <c r="M134" s="234"/>
      <c r="N134" s="46"/>
      <c r="O134" s="46"/>
      <c r="P134" s="46"/>
      <c r="Q134" s="46"/>
      <c r="R134" s="46"/>
      <c r="S134" s="46"/>
      <c r="T134" s="94"/>
      <c r="AT134" s="23" t="s">
        <v>152</v>
      </c>
      <c r="AU134" s="23" t="s">
        <v>83</v>
      </c>
    </row>
    <row r="135" s="12" customFormat="1">
      <c r="B135" s="245"/>
      <c r="C135" s="246"/>
      <c r="D135" s="232" t="s">
        <v>154</v>
      </c>
      <c r="E135" s="247" t="s">
        <v>21</v>
      </c>
      <c r="F135" s="248" t="s">
        <v>367</v>
      </c>
      <c r="G135" s="246"/>
      <c r="H135" s="249">
        <v>191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154</v>
      </c>
      <c r="AU135" s="255" t="s">
        <v>83</v>
      </c>
      <c r="AV135" s="12" t="s">
        <v>83</v>
      </c>
      <c r="AW135" s="12" t="s">
        <v>36</v>
      </c>
      <c r="AX135" s="12" t="s">
        <v>80</v>
      </c>
      <c r="AY135" s="255" t="s">
        <v>142</v>
      </c>
    </row>
    <row r="136" s="1" customFormat="1" ht="16.5" customHeight="1">
      <c r="B136" s="45"/>
      <c r="C136" s="220" t="s">
        <v>368</v>
      </c>
      <c r="D136" s="220" t="s">
        <v>145</v>
      </c>
      <c r="E136" s="221" t="s">
        <v>369</v>
      </c>
      <c r="F136" s="222" t="s">
        <v>370</v>
      </c>
      <c r="G136" s="223" t="s">
        <v>240</v>
      </c>
      <c r="H136" s="224">
        <v>323.30000000000001</v>
      </c>
      <c r="I136" s="225"/>
      <c r="J136" s="226">
        <f>ROUND(I136*H136,2)</f>
        <v>0</v>
      </c>
      <c r="K136" s="222" t="s">
        <v>149</v>
      </c>
      <c r="L136" s="71"/>
      <c r="M136" s="227" t="s">
        <v>21</v>
      </c>
      <c r="N136" s="228" t="s">
        <v>43</v>
      </c>
      <c r="O136" s="4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" t="s">
        <v>150</v>
      </c>
      <c r="AT136" s="23" t="s">
        <v>145</v>
      </c>
      <c r="AU136" s="23" t="s">
        <v>83</v>
      </c>
      <c r="AY136" s="23" t="s">
        <v>142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80</v>
      </c>
      <c r="BK136" s="231">
        <f>ROUND(I136*H136,2)</f>
        <v>0</v>
      </c>
      <c r="BL136" s="23" t="s">
        <v>150</v>
      </c>
      <c r="BM136" s="23" t="s">
        <v>371</v>
      </c>
    </row>
    <row r="137" s="1" customFormat="1">
      <c r="B137" s="45"/>
      <c r="C137" s="73"/>
      <c r="D137" s="232" t="s">
        <v>152</v>
      </c>
      <c r="E137" s="73"/>
      <c r="F137" s="233" t="s">
        <v>372</v>
      </c>
      <c r="G137" s="73"/>
      <c r="H137" s="73"/>
      <c r="I137" s="190"/>
      <c r="J137" s="73"/>
      <c r="K137" s="73"/>
      <c r="L137" s="71"/>
      <c r="M137" s="234"/>
      <c r="N137" s="46"/>
      <c r="O137" s="46"/>
      <c r="P137" s="46"/>
      <c r="Q137" s="46"/>
      <c r="R137" s="46"/>
      <c r="S137" s="46"/>
      <c r="T137" s="94"/>
      <c r="AT137" s="23" t="s">
        <v>152</v>
      </c>
      <c r="AU137" s="23" t="s">
        <v>83</v>
      </c>
    </row>
    <row r="138" s="12" customFormat="1">
      <c r="B138" s="245"/>
      <c r="C138" s="246"/>
      <c r="D138" s="232" t="s">
        <v>154</v>
      </c>
      <c r="E138" s="247" t="s">
        <v>21</v>
      </c>
      <c r="F138" s="248" t="s">
        <v>373</v>
      </c>
      <c r="G138" s="246"/>
      <c r="H138" s="249">
        <v>323.30000000000001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154</v>
      </c>
      <c r="AU138" s="255" t="s">
        <v>83</v>
      </c>
      <c r="AV138" s="12" t="s">
        <v>83</v>
      </c>
      <c r="AW138" s="12" t="s">
        <v>36</v>
      </c>
      <c r="AX138" s="12" t="s">
        <v>80</v>
      </c>
      <c r="AY138" s="255" t="s">
        <v>142</v>
      </c>
    </row>
    <row r="139" s="10" customFormat="1" ht="22.32" customHeight="1">
      <c r="B139" s="204"/>
      <c r="C139" s="205"/>
      <c r="D139" s="206" t="s">
        <v>71</v>
      </c>
      <c r="E139" s="218" t="s">
        <v>184</v>
      </c>
      <c r="F139" s="218" t="s">
        <v>185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SUM(P140:P141)</f>
        <v>0</v>
      </c>
      <c r="Q139" s="212"/>
      <c r="R139" s="213">
        <f>SUM(R140:R141)</f>
        <v>0</v>
      </c>
      <c r="S139" s="212"/>
      <c r="T139" s="214">
        <f>SUM(T140:T141)</f>
        <v>0</v>
      </c>
      <c r="AR139" s="215" t="s">
        <v>80</v>
      </c>
      <c r="AT139" s="216" t="s">
        <v>71</v>
      </c>
      <c r="AU139" s="216" t="s">
        <v>83</v>
      </c>
      <c r="AY139" s="215" t="s">
        <v>142</v>
      </c>
      <c r="BK139" s="217">
        <f>SUM(BK140:BK141)</f>
        <v>0</v>
      </c>
    </row>
    <row r="140" s="1" customFormat="1" ht="25.5" customHeight="1">
      <c r="B140" s="45"/>
      <c r="C140" s="220" t="s">
        <v>374</v>
      </c>
      <c r="D140" s="220" t="s">
        <v>145</v>
      </c>
      <c r="E140" s="221" t="s">
        <v>282</v>
      </c>
      <c r="F140" s="222" t="s">
        <v>375</v>
      </c>
      <c r="G140" s="223" t="s">
        <v>165</v>
      </c>
      <c r="H140" s="224">
        <v>2.7519999999999998</v>
      </c>
      <c r="I140" s="225"/>
      <c r="J140" s="226">
        <f>ROUND(I140*H140,2)</f>
        <v>0</v>
      </c>
      <c r="K140" s="222" t="s">
        <v>149</v>
      </c>
      <c r="L140" s="71"/>
      <c r="M140" s="227" t="s">
        <v>21</v>
      </c>
      <c r="N140" s="228" t="s">
        <v>43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150</v>
      </c>
      <c r="AT140" s="23" t="s">
        <v>145</v>
      </c>
      <c r="AU140" s="23" t="s">
        <v>162</v>
      </c>
      <c r="AY140" s="23" t="s">
        <v>142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80</v>
      </c>
      <c r="BK140" s="231">
        <f>ROUND(I140*H140,2)</f>
        <v>0</v>
      </c>
      <c r="BL140" s="23" t="s">
        <v>150</v>
      </c>
      <c r="BM140" s="23" t="s">
        <v>376</v>
      </c>
    </row>
    <row r="141" s="1" customFormat="1">
      <c r="B141" s="45"/>
      <c r="C141" s="73"/>
      <c r="D141" s="232" t="s">
        <v>152</v>
      </c>
      <c r="E141" s="73"/>
      <c r="F141" s="233" t="s">
        <v>377</v>
      </c>
      <c r="G141" s="73"/>
      <c r="H141" s="73"/>
      <c r="I141" s="190"/>
      <c r="J141" s="73"/>
      <c r="K141" s="73"/>
      <c r="L141" s="71"/>
      <c r="M141" s="284"/>
      <c r="N141" s="281"/>
      <c r="O141" s="281"/>
      <c r="P141" s="281"/>
      <c r="Q141" s="281"/>
      <c r="R141" s="281"/>
      <c r="S141" s="281"/>
      <c r="T141" s="285"/>
      <c r="AT141" s="23" t="s">
        <v>152</v>
      </c>
      <c r="AU141" s="23" t="s">
        <v>162</v>
      </c>
    </row>
    <row r="142" s="1" customFormat="1" ht="6.96" customHeight="1">
      <c r="B142" s="66"/>
      <c r="C142" s="67"/>
      <c r="D142" s="67"/>
      <c r="E142" s="67"/>
      <c r="F142" s="67"/>
      <c r="G142" s="67"/>
      <c r="H142" s="67"/>
      <c r="I142" s="165"/>
      <c r="J142" s="67"/>
      <c r="K142" s="67"/>
      <c r="L142" s="71"/>
    </row>
  </sheetData>
  <sheetProtection sheet="1" autoFilter="0" formatColumns="0" formatRows="0" objects="1" scenarios="1" spinCount="100000" saltValue="lI5EAcjYsAkTc4DK7ieshMGijO76rllJ7/BddzeBijoubsEFZ3c1Ki0j+094KDJnRP05uW16xkVxPvzBKzzAyQ==" hashValue="lqgKwKczFGEezpaV3CswZYzzRA8r6zluvnKFqycOmNEfYljiQpNbgR7vs7g4z/yhQXsGdhZ1ku9saVt4I+VfAA==" algorithmName="SHA-512" password="CC35"/>
  <autoFilter ref="C79:K141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378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ROUND(SUM(BE83:BE152), 2)</f>
        <v>0</v>
      </c>
      <c r="G30" s="46"/>
      <c r="H30" s="46"/>
      <c r="I30" s="157">
        <v>0.20999999999999999</v>
      </c>
      <c r="J30" s="156">
        <f>ROUND(ROUND((SUM(BE83:BE152)),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ROUND(SUM(BF83:BF152), 2)</f>
        <v>0</v>
      </c>
      <c r="G31" s="46"/>
      <c r="H31" s="46"/>
      <c r="I31" s="157">
        <v>0.14999999999999999</v>
      </c>
      <c r="J31" s="156">
        <f>ROUND(ROUND((SUM(BF83:BF152)),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ROUND(SUM(BG83:BG152),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ROUND(SUM(BH83:BH152),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ROUND(SUM(BI83:BI152),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04 - Armaturní šachta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246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247</v>
      </c>
      <c r="E59" s="186"/>
      <c r="F59" s="186"/>
      <c r="G59" s="186"/>
      <c r="H59" s="186"/>
      <c r="I59" s="187"/>
      <c r="J59" s="188">
        <f>J108</f>
        <v>0</v>
      </c>
      <c r="K59" s="189"/>
    </row>
    <row r="60" s="8" customFormat="1" ht="19.92" customHeight="1">
      <c r="B60" s="183"/>
      <c r="C60" s="184"/>
      <c r="D60" s="185" t="s">
        <v>119</v>
      </c>
      <c r="E60" s="186"/>
      <c r="F60" s="186"/>
      <c r="G60" s="186"/>
      <c r="H60" s="186"/>
      <c r="I60" s="187"/>
      <c r="J60" s="188">
        <f>J109</f>
        <v>0</v>
      </c>
      <c r="K60" s="189"/>
    </row>
    <row r="61" s="8" customFormat="1" ht="14.88" customHeight="1">
      <c r="B61" s="183"/>
      <c r="C61" s="184"/>
      <c r="D61" s="185" t="s">
        <v>120</v>
      </c>
      <c r="E61" s="186"/>
      <c r="F61" s="186"/>
      <c r="G61" s="186"/>
      <c r="H61" s="186"/>
      <c r="I61" s="187"/>
      <c r="J61" s="188">
        <f>J129</f>
        <v>0</v>
      </c>
      <c r="K61" s="189"/>
    </row>
    <row r="62" s="7" customFormat="1" ht="24.96" customHeight="1">
      <c r="B62" s="176"/>
      <c r="C62" s="177"/>
      <c r="D62" s="178" t="s">
        <v>122</v>
      </c>
      <c r="E62" s="179"/>
      <c r="F62" s="179"/>
      <c r="G62" s="179"/>
      <c r="H62" s="179"/>
      <c r="I62" s="180"/>
      <c r="J62" s="181">
        <f>J131</f>
        <v>0</v>
      </c>
      <c r="K62" s="182"/>
    </row>
    <row r="63" s="8" customFormat="1" ht="19.92" customHeight="1">
      <c r="B63" s="183"/>
      <c r="C63" s="184"/>
      <c r="D63" s="185" t="s">
        <v>379</v>
      </c>
      <c r="E63" s="186"/>
      <c r="F63" s="186"/>
      <c r="G63" s="186"/>
      <c r="H63" s="186"/>
      <c r="I63" s="187"/>
      <c r="J63" s="188">
        <f>J132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126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VD Jince - sanace průsaků tělesem hráze a odbahnění nádrže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111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SO 04 - Armaturní šachta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>Jince</v>
      </c>
      <c r="G77" s="73"/>
      <c r="H77" s="73"/>
      <c r="I77" s="193" t="s">
        <v>25</v>
      </c>
      <c r="J77" s="84" t="str">
        <f>IF(J12="","",J12)</f>
        <v>29. 9. 2017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Povodí Vltavy s.p.</v>
      </c>
      <c r="G79" s="73"/>
      <c r="H79" s="73"/>
      <c r="I79" s="193" t="s">
        <v>33</v>
      </c>
      <c r="J79" s="192" t="str">
        <f>E21</f>
        <v>VODNÍ DÍLA - TBD a.s.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127</v>
      </c>
      <c r="D82" s="196" t="s">
        <v>57</v>
      </c>
      <c r="E82" s="196" t="s">
        <v>53</v>
      </c>
      <c r="F82" s="196" t="s">
        <v>128</v>
      </c>
      <c r="G82" s="196" t="s">
        <v>129</v>
      </c>
      <c r="H82" s="196" t="s">
        <v>130</v>
      </c>
      <c r="I82" s="197" t="s">
        <v>131</v>
      </c>
      <c r="J82" s="196" t="s">
        <v>115</v>
      </c>
      <c r="K82" s="198" t="s">
        <v>132</v>
      </c>
      <c r="L82" s="199"/>
      <c r="M82" s="101" t="s">
        <v>133</v>
      </c>
      <c r="N82" s="102" t="s">
        <v>42</v>
      </c>
      <c r="O82" s="102" t="s">
        <v>134</v>
      </c>
      <c r="P82" s="102" t="s">
        <v>135</v>
      </c>
      <c r="Q82" s="102" t="s">
        <v>136</v>
      </c>
      <c r="R82" s="102" t="s">
        <v>137</v>
      </c>
      <c r="S82" s="102" t="s">
        <v>138</v>
      </c>
      <c r="T82" s="103" t="s">
        <v>139</v>
      </c>
    </row>
    <row r="83" s="1" customFormat="1" ht="29.28" customHeight="1">
      <c r="B83" s="45"/>
      <c r="C83" s="107" t="s">
        <v>116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P84+P131</f>
        <v>0</v>
      </c>
      <c r="Q83" s="105"/>
      <c r="R83" s="201">
        <f>R84+R131</f>
        <v>9.5214877499999986</v>
      </c>
      <c r="S83" s="105"/>
      <c r="T83" s="202">
        <f>T84+T131</f>
        <v>0</v>
      </c>
      <c r="AT83" s="23" t="s">
        <v>71</v>
      </c>
      <c r="AU83" s="23" t="s">
        <v>117</v>
      </c>
      <c r="BK83" s="203">
        <f>BK84+BK131</f>
        <v>0</v>
      </c>
    </row>
    <row r="84" s="10" customFormat="1" ht="37.44" customHeight="1">
      <c r="B84" s="204"/>
      <c r="C84" s="205"/>
      <c r="D84" s="206" t="s">
        <v>71</v>
      </c>
      <c r="E84" s="207" t="s">
        <v>140</v>
      </c>
      <c r="F84" s="207" t="s">
        <v>141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P85+P108+P109</f>
        <v>0</v>
      </c>
      <c r="Q84" s="212"/>
      <c r="R84" s="213">
        <f>R85+R108+R109</f>
        <v>9.0663277499999992</v>
      </c>
      <c r="S84" s="212"/>
      <c r="T84" s="214">
        <f>T85+T108+T109</f>
        <v>0</v>
      </c>
      <c r="AR84" s="215" t="s">
        <v>80</v>
      </c>
      <c r="AT84" s="216" t="s">
        <v>71</v>
      </c>
      <c r="AU84" s="216" t="s">
        <v>72</v>
      </c>
      <c r="AY84" s="215" t="s">
        <v>142</v>
      </c>
      <c r="BK84" s="217">
        <f>BK85+BK108+BK109</f>
        <v>0</v>
      </c>
    </row>
    <row r="85" s="10" customFormat="1" ht="19.92" customHeight="1">
      <c r="B85" s="204"/>
      <c r="C85" s="205"/>
      <c r="D85" s="206" t="s">
        <v>71</v>
      </c>
      <c r="E85" s="218" t="s">
        <v>162</v>
      </c>
      <c r="F85" s="218" t="s">
        <v>258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SUM(P86:P107)</f>
        <v>0</v>
      </c>
      <c r="Q85" s="212"/>
      <c r="R85" s="213">
        <f>SUM(R86:R107)</f>
        <v>8.7016557499999987</v>
      </c>
      <c r="S85" s="212"/>
      <c r="T85" s="214">
        <f>SUM(T86:T107)</f>
        <v>0</v>
      </c>
      <c r="AR85" s="215" t="s">
        <v>80</v>
      </c>
      <c r="AT85" s="216" t="s">
        <v>71</v>
      </c>
      <c r="AU85" s="216" t="s">
        <v>80</v>
      </c>
      <c r="AY85" s="215" t="s">
        <v>142</v>
      </c>
      <c r="BK85" s="217">
        <f>SUM(BK86:BK107)</f>
        <v>0</v>
      </c>
    </row>
    <row r="86" s="1" customFormat="1" ht="51" customHeight="1">
      <c r="B86" s="45"/>
      <c r="C86" s="220" t="s">
        <v>80</v>
      </c>
      <c r="D86" s="220" t="s">
        <v>145</v>
      </c>
      <c r="E86" s="221" t="s">
        <v>286</v>
      </c>
      <c r="F86" s="222" t="s">
        <v>287</v>
      </c>
      <c r="G86" s="223" t="s">
        <v>159</v>
      </c>
      <c r="H86" s="224">
        <v>2.7000000000000002</v>
      </c>
      <c r="I86" s="225"/>
      <c r="J86" s="226">
        <f>ROUND(I86*H86,2)</f>
        <v>0</v>
      </c>
      <c r="K86" s="222" t="s">
        <v>149</v>
      </c>
      <c r="L86" s="71"/>
      <c r="M86" s="227" t="s">
        <v>21</v>
      </c>
      <c r="N86" s="228" t="s">
        <v>43</v>
      </c>
      <c r="O86" s="46"/>
      <c r="P86" s="229">
        <f>O86*H86</f>
        <v>0</v>
      </c>
      <c r="Q86" s="229">
        <v>2.7676599999999998</v>
      </c>
      <c r="R86" s="229">
        <f>Q86*H86</f>
        <v>7.4726819999999998</v>
      </c>
      <c r="S86" s="229">
        <v>0</v>
      </c>
      <c r="T86" s="230">
        <f>S86*H86</f>
        <v>0</v>
      </c>
      <c r="AR86" s="23" t="s">
        <v>150</v>
      </c>
      <c r="AT86" s="23" t="s">
        <v>145</v>
      </c>
      <c r="AU86" s="23" t="s">
        <v>83</v>
      </c>
      <c r="AY86" s="23" t="s">
        <v>142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80</v>
      </c>
      <c r="BK86" s="231">
        <f>ROUND(I86*H86,2)</f>
        <v>0</v>
      </c>
      <c r="BL86" s="23" t="s">
        <v>150</v>
      </c>
      <c r="BM86" s="23" t="s">
        <v>380</v>
      </c>
    </row>
    <row r="87" s="1" customFormat="1">
      <c r="B87" s="45"/>
      <c r="C87" s="73"/>
      <c r="D87" s="232" t="s">
        <v>152</v>
      </c>
      <c r="E87" s="73"/>
      <c r="F87" s="233" t="s">
        <v>289</v>
      </c>
      <c r="G87" s="73"/>
      <c r="H87" s="73"/>
      <c r="I87" s="190"/>
      <c r="J87" s="73"/>
      <c r="K87" s="73"/>
      <c r="L87" s="71"/>
      <c r="M87" s="234"/>
      <c r="N87" s="46"/>
      <c r="O87" s="46"/>
      <c r="P87" s="46"/>
      <c r="Q87" s="46"/>
      <c r="R87" s="46"/>
      <c r="S87" s="46"/>
      <c r="T87" s="94"/>
      <c r="AT87" s="23" t="s">
        <v>152</v>
      </c>
      <c r="AU87" s="23" t="s">
        <v>83</v>
      </c>
    </row>
    <row r="88" s="12" customFormat="1">
      <c r="B88" s="245"/>
      <c r="C88" s="246"/>
      <c r="D88" s="232" t="s">
        <v>154</v>
      </c>
      <c r="E88" s="247" t="s">
        <v>21</v>
      </c>
      <c r="F88" s="248" t="s">
        <v>381</v>
      </c>
      <c r="G88" s="246"/>
      <c r="H88" s="249">
        <v>2.7000000000000002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AT88" s="255" t="s">
        <v>154</v>
      </c>
      <c r="AU88" s="255" t="s">
        <v>83</v>
      </c>
      <c r="AV88" s="12" t="s">
        <v>83</v>
      </c>
      <c r="AW88" s="12" t="s">
        <v>36</v>
      </c>
      <c r="AX88" s="12" t="s">
        <v>80</v>
      </c>
      <c r="AY88" s="255" t="s">
        <v>142</v>
      </c>
    </row>
    <row r="89" s="1" customFormat="1" ht="51" customHeight="1">
      <c r="B89" s="45"/>
      <c r="C89" s="220" t="s">
        <v>83</v>
      </c>
      <c r="D89" s="220" t="s">
        <v>145</v>
      </c>
      <c r="E89" s="221" t="s">
        <v>291</v>
      </c>
      <c r="F89" s="222" t="s">
        <v>292</v>
      </c>
      <c r="G89" s="223" t="s">
        <v>240</v>
      </c>
      <c r="H89" s="224">
        <v>7.9820000000000002</v>
      </c>
      <c r="I89" s="225"/>
      <c r="J89" s="226">
        <f>ROUND(I89*H89,2)</f>
        <v>0</v>
      </c>
      <c r="K89" s="222" t="s">
        <v>149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0.0076499999999999997</v>
      </c>
      <c r="R89" s="229">
        <f>Q89*H89</f>
        <v>0.0610623</v>
      </c>
      <c r="S89" s="229">
        <v>0</v>
      </c>
      <c r="T89" s="230">
        <f>S89*H89</f>
        <v>0</v>
      </c>
      <c r="AR89" s="23" t="s">
        <v>150</v>
      </c>
      <c r="AT89" s="23" t="s">
        <v>145</v>
      </c>
      <c r="AU89" s="23" t="s">
        <v>83</v>
      </c>
      <c r="AY89" s="23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150</v>
      </c>
      <c r="BM89" s="23" t="s">
        <v>382</v>
      </c>
    </row>
    <row r="90" s="12" customFormat="1">
      <c r="B90" s="245"/>
      <c r="C90" s="246"/>
      <c r="D90" s="232" t="s">
        <v>154</v>
      </c>
      <c r="E90" s="247" t="s">
        <v>21</v>
      </c>
      <c r="F90" s="248" t="s">
        <v>383</v>
      </c>
      <c r="G90" s="246"/>
      <c r="H90" s="249">
        <v>7.9820000000000002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AT90" s="255" t="s">
        <v>154</v>
      </c>
      <c r="AU90" s="255" t="s">
        <v>83</v>
      </c>
      <c r="AV90" s="12" t="s">
        <v>83</v>
      </c>
      <c r="AW90" s="12" t="s">
        <v>36</v>
      </c>
      <c r="AX90" s="12" t="s">
        <v>80</v>
      </c>
      <c r="AY90" s="255" t="s">
        <v>142</v>
      </c>
    </row>
    <row r="91" s="1" customFormat="1" ht="51" customHeight="1">
      <c r="B91" s="45"/>
      <c r="C91" s="220" t="s">
        <v>162</v>
      </c>
      <c r="D91" s="220" t="s">
        <v>145</v>
      </c>
      <c r="E91" s="221" t="s">
        <v>295</v>
      </c>
      <c r="F91" s="222" t="s">
        <v>296</v>
      </c>
      <c r="G91" s="223" t="s">
        <v>240</v>
      </c>
      <c r="H91" s="224">
        <v>7.9820000000000002</v>
      </c>
      <c r="I91" s="225"/>
      <c r="J91" s="226">
        <f>ROUND(I91*H91,2)</f>
        <v>0</v>
      </c>
      <c r="K91" s="222" t="s">
        <v>149</v>
      </c>
      <c r="L91" s="71"/>
      <c r="M91" s="227" t="s">
        <v>21</v>
      </c>
      <c r="N91" s="228" t="s">
        <v>43</v>
      </c>
      <c r="O91" s="46"/>
      <c r="P91" s="229">
        <f>O91*H91</f>
        <v>0</v>
      </c>
      <c r="Q91" s="229">
        <v>0.00085999999999999998</v>
      </c>
      <c r="R91" s="229">
        <f>Q91*H91</f>
        <v>0.0068645199999999998</v>
      </c>
      <c r="S91" s="229">
        <v>0</v>
      </c>
      <c r="T91" s="230">
        <f>S91*H91</f>
        <v>0</v>
      </c>
      <c r="AR91" s="23" t="s">
        <v>150</v>
      </c>
      <c r="AT91" s="23" t="s">
        <v>145</v>
      </c>
      <c r="AU91" s="23" t="s">
        <v>83</v>
      </c>
      <c r="AY91" s="23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80</v>
      </c>
      <c r="BK91" s="231">
        <f>ROUND(I91*H91,2)</f>
        <v>0</v>
      </c>
      <c r="BL91" s="23" t="s">
        <v>150</v>
      </c>
      <c r="BM91" s="23" t="s">
        <v>384</v>
      </c>
    </row>
    <row r="92" s="12" customFormat="1">
      <c r="B92" s="245"/>
      <c r="C92" s="246"/>
      <c r="D92" s="232" t="s">
        <v>154</v>
      </c>
      <c r="E92" s="247" t="s">
        <v>21</v>
      </c>
      <c r="F92" s="248" t="s">
        <v>383</v>
      </c>
      <c r="G92" s="246"/>
      <c r="H92" s="249">
        <v>7.9820000000000002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AT92" s="255" t="s">
        <v>154</v>
      </c>
      <c r="AU92" s="255" t="s">
        <v>83</v>
      </c>
      <c r="AV92" s="12" t="s">
        <v>83</v>
      </c>
      <c r="AW92" s="12" t="s">
        <v>36</v>
      </c>
      <c r="AX92" s="12" t="s">
        <v>80</v>
      </c>
      <c r="AY92" s="255" t="s">
        <v>142</v>
      </c>
    </row>
    <row r="93" s="1" customFormat="1" ht="63.75" customHeight="1">
      <c r="B93" s="45"/>
      <c r="C93" s="220" t="s">
        <v>150</v>
      </c>
      <c r="D93" s="220" t="s">
        <v>145</v>
      </c>
      <c r="E93" s="221" t="s">
        <v>298</v>
      </c>
      <c r="F93" s="222" t="s">
        <v>299</v>
      </c>
      <c r="G93" s="223" t="s">
        <v>165</v>
      </c>
      <c r="H93" s="224">
        <v>0.049000000000000002</v>
      </c>
      <c r="I93" s="225"/>
      <c r="J93" s="226">
        <f>ROUND(I93*H93,2)</f>
        <v>0</v>
      </c>
      <c r="K93" s="222" t="s">
        <v>149</v>
      </c>
      <c r="L93" s="71"/>
      <c r="M93" s="227" t="s">
        <v>21</v>
      </c>
      <c r="N93" s="228" t="s">
        <v>43</v>
      </c>
      <c r="O93" s="46"/>
      <c r="P93" s="229">
        <f>O93*H93</f>
        <v>0</v>
      </c>
      <c r="Q93" s="229">
        <v>1.0295700000000001</v>
      </c>
      <c r="R93" s="229">
        <f>Q93*H93</f>
        <v>0.05044893000000001</v>
      </c>
      <c r="S93" s="229">
        <v>0</v>
      </c>
      <c r="T93" s="230">
        <f>S93*H93</f>
        <v>0</v>
      </c>
      <c r="AR93" s="23" t="s">
        <v>150</v>
      </c>
      <c r="AT93" s="23" t="s">
        <v>145</v>
      </c>
      <c r="AU93" s="23" t="s">
        <v>83</v>
      </c>
      <c r="AY93" s="23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80</v>
      </c>
      <c r="BK93" s="231">
        <f>ROUND(I93*H93,2)</f>
        <v>0</v>
      </c>
      <c r="BL93" s="23" t="s">
        <v>150</v>
      </c>
      <c r="BM93" s="23" t="s">
        <v>385</v>
      </c>
    </row>
    <row r="94" s="1" customFormat="1">
      <c r="B94" s="45"/>
      <c r="C94" s="73"/>
      <c r="D94" s="232" t="s">
        <v>152</v>
      </c>
      <c r="E94" s="73"/>
      <c r="F94" s="233" t="s">
        <v>301</v>
      </c>
      <c r="G94" s="73"/>
      <c r="H94" s="73"/>
      <c r="I94" s="190"/>
      <c r="J94" s="73"/>
      <c r="K94" s="73"/>
      <c r="L94" s="71"/>
      <c r="M94" s="234"/>
      <c r="N94" s="46"/>
      <c r="O94" s="46"/>
      <c r="P94" s="46"/>
      <c r="Q94" s="46"/>
      <c r="R94" s="46"/>
      <c r="S94" s="46"/>
      <c r="T94" s="94"/>
      <c r="AT94" s="23" t="s">
        <v>152</v>
      </c>
      <c r="AU94" s="23" t="s">
        <v>83</v>
      </c>
    </row>
    <row r="95" s="12" customFormat="1">
      <c r="B95" s="245"/>
      <c r="C95" s="246"/>
      <c r="D95" s="232" t="s">
        <v>154</v>
      </c>
      <c r="E95" s="247" t="s">
        <v>21</v>
      </c>
      <c r="F95" s="248" t="s">
        <v>386</v>
      </c>
      <c r="G95" s="246"/>
      <c r="H95" s="249">
        <v>0.049000000000000002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154</v>
      </c>
      <c r="AU95" s="255" t="s">
        <v>83</v>
      </c>
      <c r="AV95" s="12" t="s">
        <v>83</v>
      </c>
      <c r="AW95" s="12" t="s">
        <v>36</v>
      </c>
      <c r="AX95" s="12" t="s">
        <v>80</v>
      </c>
      <c r="AY95" s="255" t="s">
        <v>142</v>
      </c>
    </row>
    <row r="96" s="1" customFormat="1" ht="16.5" customHeight="1">
      <c r="B96" s="45"/>
      <c r="C96" s="270" t="s">
        <v>179</v>
      </c>
      <c r="D96" s="270" t="s">
        <v>233</v>
      </c>
      <c r="E96" s="271" t="s">
        <v>339</v>
      </c>
      <c r="F96" s="272" t="s">
        <v>340</v>
      </c>
      <c r="G96" s="273" t="s">
        <v>165</v>
      </c>
      <c r="H96" s="274">
        <v>0.128</v>
      </c>
      <c r="I96" s="275"/>
      <c r="J96" s="276">
        <f>ROUND(I96*H96,2)</f>
        <v>0</v>
      </c>
      <c r="K96" s="272" t="s">
        <v>149</v>
      </c>
      <c r="L96" s="277"/>
      <c r="M96" s="278" t="s">
        <v>21</v>
      </c>
      <c r="N96" s="279" t="s">
        <v>43</v>
      </c>
      <c r="O96" s="46"/>
      <c r="P96" s="229">
        <f>O96*H96</f>
        <v>0</v>
      </c>
      <c r="Q96" s="229">
        <v>1</v>
      </c>
      <c r="R96" s="229">
        <f>Q96*H96</f>
        <v>0.128</v>
      </c>
      <c r="S96" s="229">
        <v>0</v>
      </c>
      <c r="T96" s="230">
        <f>S96*H96</f>
        <v>0</v>
      </c>
      <c r="AR96" s="23" t="s">
        <v>341</v>
      </c>
      <c r="AT96" s="23" t="s">
        <v>233</v>
      </c>
      <c r="AU96" s="23" t="s">
        <v>83</v>
      </c>
      <c r="AY96" s="23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328</v>
      </c>
      <c r="BM96" s="23" t="s">
        <v>387</v>
      </c>
    </row>
    <row r="97" s="1" customFormat="1">
      <c r="B97" s="45"/>
      <c r="C97" s="73"/>
      <c r="D97" s="232" t="s">
        <v>152</v>
      </c>
      <c r="E97" s="73"/>
      <c r="F97" s="233" t="s">
        <v>343</v>
      </c>
      <c r="G97" s="73"/>
      <c r="H97" s="73"/>
      <c r="I97" s="190"/>
      <c r="J97" s="73"/>
      <c r="K97" s="73"/>
      <c r="L97" s="71"/>
      <c r="M97" s="234"/>
      <c r="N97" s="46"/>
      <c r="O97" s="46"/>
      <c r="P97" s="46"/>
      <c r="Q97" s="46"/>
      <c r="R97" s="46"/>
      <c r="S97" s="46"/>
      <c r="T97" s="94"/>
      <c r="AT97" s="23" t="s">
        <v>152</v>
      </c>
      <c r="AU97" s="23" t="s">
        <v>83</v>
      </c>
    </row>
    <row r="98" s="12" customFormat="1">
      <c r="B98" s="245"/>
      <c r="C98" s="246"/>
      <c r="D98" s="232" t="s">
        <v>154</v>
      </c>
      <c r="E98" s="247" t="s">
        <v>21</v>
      </c>
      <c r="F98" s="248" t="s">
        <v>388</v>
      </c>
      <c r="G98" s="246"/>
      <c r="H98" s="249">
        <v>0.128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154</v>
      </c>
      <c r="AU98" s="255" t="s">
        <v>83</v>
      </c>
      <c r="AV98" s="12" t="s">
        <v>83</v>
      </c>
      <c r="AW98" s="12" t="s">
        <v>36</v>
      </c>
      <c r="AX98" s="12" t="s">
        <v>80</v>
      </c>
      <c r="AY98" s="255" t="s">
        <v>142</v>
      </c>
    </row>
    <row r="99" s="1" customFormat="1" ht="16.5" customHeight="1">
      <c r="B99" s="45"/>
      <c r="C99" s="270" t="s">
        <v>186</v>
      </c>
      <c r="D99" s="270" t="s">
        <v>233</v>
      </c>
      <c r="E99" s="271" t="s">
        <v>354</v>
      </c>
      <c r="F99" s="272" t="s">
        <v>355</v>
      </c>
      <c r="G99" s="273" t="s">
        <v>165</v>
      </c>
      <c r="H99" s="274">
        <v>0.106</v>
      </c>
      <c r="I99" s="275"/>
      <c r="J99" s="276">
        <f>ROUND(I99*H99,2)</f>
        <v>0</v>
      </c>
      <c r="K99" s="272" t="s">
        <v>149</v>
      </c>
      <c r="L99" s="277"/>
      <c r="M99" s="278" t="s">
        <v>21</v>
      </c>
      <c r="N99" s="279" t="s">
        <v>43</v>
      </c>
      <c r="O99" s="46"/>
      <c r="P99" s="229">
        <f>O99*H99</f>
        <v>0</v>
      </c>
      <c r="Q99" s="229">
        <v>1</v>
      </c>
      <c r="R99" s="229">
        <f>Q99*H99</f>
        <v>0.106</v>
      </c>
      <c r="S99" s="229">
        <v>0</v>
      </c>
      <c r="T99" s="230">
        <f>S99*H99</f>
        <v>0</v>
      </c>
      <c r="AR99" s="23" t="s">
        <v>341</v>
      </c>
      <c r="AT99" s="23" t="s">
        <v>233</v>
      </c>
      <c r="AU99" s="23" t="s">
        <v>83</v>
      </c>
      <c r="AY99" s="23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80</v>
      </c>
      <c r="BK99" s="231">
        <f>ROUND(I99*H99,2)</f>
        <v>0</v>
      </c>
      <c r="BL99" s="23" t="s">
        <v>328</v>
      </c>
      <c r="BM99" s="23" t="s">
        <v>389</v>
      </c>
    </row>
    <row r="100" s="1" customFormat="1">
      <c r="B100" s="45"/>
      <c r="C100" s="73"/>
      <c r="D100" s="232" t="s">
        <v>152</v>
      </c>
      <c r="E100" s="73"/>
      <c r="F100" s="233" t="s">
        <v>357</v>
      </c>
      <c r="G100" s="73"/>
      <c r="H100" s="73"/>
      <c r="I100" s="190"/>
      <c r="J100" s="73"/>
      <c r="K100" s="73"/>
      <c r="L100" s="71"/>
      <c r="M100" s="234"/>
      <c r="N100" s="46"/>
      <c r="O100" s="46"/>
      <c r="P100" s="46"/>
      <c r="Q100" s="46"/>
      <c r="R100" s="46"/>
      <c r="S100" s="46"/>
      <c r="T100" s="94"/>
      <c r="AT100" s="23" t="s">
        <v>152</v>
      </c>
      <c r="AU100" s="23" t="s">
        <v>83</v>
      </c>
    </row>
    <row r="101" s="12" customFormat="1">
      <c r="B101" s="245"/>
      <c r="C101" s="246"/>
      <c r="D101" s="232" t="s">
        <v>154</v>
      </c>
      <c r="E101" s="247" t="s">
        <v>21</v>
      </c>
      <c r="F101" s="248" t="s">
        <v>390</v>
      </c>
      <c r="G101" s="246"/>
      <c r="H101" s="249">
        <v>0.106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154</v>
      </c>
      <c r="AU101" s="255" t="s">
        <v>83</v>
      </c>
      <c r="AV101" s="12" t="s">
        <v>83</v>
      </c>
      <c r="AW101" s="12" t="s">
        <v>36</v>
      </c>
      <c r="AX101" s="12" t="s">
        <v>80</v>
      </c>
      <c r="AY101" s="255" t="s">
        <v>142</v>
      </c>
    </row>
    <row r="102" s="1" customFormat="1" ht="16.5" customHeight="1">
      <c r="B102" s="45"/>
      <c r="C102" s="270" t="s">
        <v>191</v>
      </c>
      <c r="D102" s="270" t="s">
        <v>233</v>
      </c>
      <c r="E102" s="271" t="s">
        <v>391</v>
      </c>
      <c r="F102" s="272" t="s">
        <v>392</v>
      </c>
      <c r="G102" s="273" t="s">
        <v>165</v>
      </c>
      <c r="H102" s="274">
        <v>0.070999999999999994</v>
      </c>
      <c r="I102" s="275"/>
      <c r="J102" s="276">
        <f>ROUND(I102*H102,2)</f>
        <v>0</v>
      </c>
      <c r="K102" s="272" t="s">
        <v>149</v>
      </c>
      <c r="L102" s="277"/>
      <c r="M102" s="278" t="s">
        <v>21</v>
      </c>
      <c r="N102" s="279" t="s">
        <v>43</v>
      </c>
      <c r="O102" s="46"/>
      <c r="P102" s="229">
        <f>O102*H102</f>
        <v>0</v>
      </c>
      <c r="Q102" s="229">
        <v>1</v>
      </c>
      <c r="R102" s="229">
        <f>Q102*H102</f>
        <v>0.070999999999999994</v>
      </c>
      <c r="S102" s="229">
        <v>0</v>
      </c>
      <c r="T102" s="230">
        <f>S102*H102</f>
        <v>0</v>
      </c>
      <c r="AR102" s="23" t="s">
        <v>341</v>
      </c>
      <c r="AT102" s="23" t="s">
        <v>233</v>
      </c>
      <c r="AU102" s="23" t="s">
        <v>83</v>
      </c>
      <c r="AY102" s="23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80</v>
      </c>
      <c r="BK102" s="231">
        <f>ROUND(I102*H102,2)</f>
        <v>0</v>
      </c>
      <c r="BL102" s="23" t="s">
        <v>328</v>
      </c>
      <c r="BM102" s="23" t="s">
        <v>393</v>
      </c>
    </row>
    <row r="103" s="1" customFormat="1">
      <c r="B103" s="45"/>
      <c r="C103" s="73"/>
      <c r="D103" s="232" t="s">
        <v>152</v>
      </c>
      <c r="E103" s="73"/>
      <c r="F103" s="233" t="s">
        <v>394</v>
      </c>
      <c r="G103" s="73"/>
      <c r="H103" s="73"/>
      <c r="I103" s="190"/>
      <c r="J103" s="73"/>
      <c r="K103" s="73"/>
      <c r="L103" s="71"/>
      <c r="M103" s="234"/>
      <c r="N103" s="46"/>
      <c r="O103" s="46"/>
      <c r="P103" s="46"/>
      <c r="Q103" s="46"/>
      <c r="R103" s="46"/>
      <c r="S103" s="46"/>
      <c r="T103" s="94"/>
      <c r="AT103" s="23" t="s">
        <v>152</v>
      </c>
      <c r="AU103" s="23" t="s">
        <v>83</v>
      </c>
    </row>
    <row r="104" s="12" customFormat="1">
      <c r="B104" s="245"/>
      <c r="C104" s="246"/>
      <c r="D104" s="232" t="s">
        <v>154</v>
      </c>
      <c r="E104" s="247" t="s">
        <v>21</v>
      </c>
      <c r="F104" s="248" t="s">
        <v>395</v>
      </c>
      <c r="G104" s="246"/>
      <c r="H104" s="249">
        <v>0.070999999999999994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154</v>
      </c>
      <c r="AU104" s="255" t="s">
        <v>83</v>
      </c>
      <c r="AV104" s="12" t="s">
        <v>83</v>
      </c>
      <c r="AW104" s="12" t="s">
        <v>36</v>
      </c>
      <c r="AX104" s="12" t="s">
        <v>80</v>
      </c>
      <c r="AY104" s="255" t="s">
        <v>142</v>
      </c>
    </row>
    <row r="105" s="1" customFormat="1" ht="38.25" customHeight="1">
      <c r="B105" s="45"/>
      <c r="C105" s="220" t="s">
        <v>198</v>
      </c>
      <c r="D105" s="220" t="s">
        <v>145</v>
      </c>
      <c r="E105" s="221" t="s">
        <v>396</v>
      </c>
      <c r="F105" s="222" t="s">
        <v>397</v>
      </c>
      <c r="G105" s="223" t="s">
        <v>148</v>
      </c>
      <c r="H105" s="224">
        <v>21.100000000000001</v>
      </c>
      <c r="I105" s="225"/>
      <c r="J105" s="226">
        <f>ROUND(I105*H105,2)</f>
        <v>0</v>
      </c>
      <c r="K105" s="222" t="s">
        <v>149</v>
      </c>
      <c r="L105" s="71"/>
      <c r="M105" s="227" t="s">
        <v>21</v>
      </c>
      <c r="N105" s="228" t="s">
        <v>43</v>
      </c>
      <c r="O105" s="46"/>
      <c r="P105" s="229">
        <f>O105*H105</f>
        <v>0</v>
      </c>
      <c r="Q105" s="229">
        <v>0.038179999999999999</v>
      </c>
      <c r="R105" s="229">
        <f>Q105*H105</f>
        <v>0.80559800000000004</v>
      </c>
      <c r="S105" s="229">
        <v>0</v>
      </c>
      <c r="T105" s="230">
        <f>S105*H105</f>
        <v>0</v>
      </c>
      <c r="AR105" s="23" t="s">
        <v>150</v>
      </c>
      <c r="AT105" s="23" t="s">
        <v>145</v>
      </c>
      <c r="AU105" s="23" t="s">
        <v>83</v>
      </c>
      <c r="AY105" s="23" t="s">
        <v>142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150</v>
      </c>
      <c r="BM105" s="23" t="s">
        <v>398</v>
      </c>
    </row>
    <row r="106" s="1" customFormat="1">
      <c r="B106" s="45"/>
      <c r="C106" s="73"/>
      <c r="D106" s="232" t="s">
        <v>152</v>
      </c>
      <c r="E106" s="73"/>
      <c r="F106" s="233" t="s">
        <v>399</v>
      </c>
      <c r="G106" s="73"/>
      <c r="H106" s="73"/>
      <c r="I106" s="190"/>
      <c r="J106" s="73"/>
      <c r="K106" s="73"/>
      <c r="L106" s="71"/>
      <c r="M106" s="234"/>
      <c r="N106" s="46"/>
      <c r="O106" s="46"/>
      <c r="P106" s="46"/>
      <c r="Q106" s="46"/>
      <c r="R106" s="46"/>
      <c r="S106" s="46"/>
      <c r="T106" s="94"/>
      <c r="AT106" s="23" t="s">
        <v>152</v>
      </c>
      <c r="AU106" s="23" t="s">
        <v>83</v>
      </c>
    </row>
    <row r="107" s="12" customFormat="1">
      <c r="B107" s="245"/>
      <c r="C107" s="246"/>
      <c r="D107" s="232" t="s">
        <v>154</v>
      </c>
      <c r="E107" s="247" t="s">
        <v>21</v>
      </c>
      <c r="F107" s="248" t="s">
        <v>400</v>
      </c>
      <c r="G107" s="246"/>
      <c r="H107" s="249">
        <v>21.100000000000001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154</v>
      </c>
      <c r="AU107" s="255" t="s">
        <v>83</v>
      </c>
      <c r="AV107" s="12" t="s">
        <v>83</v>
      </c>
      <c r="AW107" s="12" t="s">
        <v>36</v>
      </c>
      <c r="AX107" s="12" t="s">
        <v>80</v>
      </c>
      <c r="AY107" s="255" t="s">
        <v>142</v>
      </c>
    </row>
    <row r="108" s="10" customFormat="1" ht="29.88" customHeight="1">
      <c r="B108" s="204"/>
      <c r="C108" s="205"/>
      <c r="D108" s="206" t="s">
        <v>71</v>
      </c>
      <c r="E108" s="218" t="s">
        <v>150</v>
      </c>
      <c r="F108" s="218" t="s">
        <v>263</v>
      </c>
      <c r="G108" s="205"/>
      <c r="H108" s="205"/>
      <c r="I108" s="208"/>
      <c r="J108" s="219">
        <f>BK108</f>
        <v>0</v>
      </c>
      <c r="K108" s="205"/>
      <c r="L108" s="210"/>
      <c r="M108" s="211"/>
      <c r="N108" s="212"/>
      <c r="O108" s="212"/>
      <c r="P108" s="213">
        <v>0</v>
      </c>
      <c r="Q108" s="212"/>
      <c r="R108" s="213">
        <v>0</v>
      </c>
      <c r="S108" s="212"/>
      <c r="T108" s="214">
        <v>0</v>
      </c>
      <c r="AR108" s="215" t="s">
        <v>80</v>
      </c>
      <c r="AT108" s="216" t="s">
        <v>71</v>
      </c>
      <c r="AU108" s="216" t="s">
        <v>80</v>
      </c>
      <c r="AY108" s="215" t="s">
        <v>142</v>
      </c>
      <c r="BK108" s="217">
        <v>0</v>
      </c>
    </row>
    <row r="109" s="10" customFormat="1" ht="19.92" customHeight="1">
      <c r="B109" s="204"/>
      <c r="C109" s="205"/>
      <c r="D109" s="206" t="s">
        <v>71</v>
      </c>
      <c r="E109" s="218" t="s">
        <v>143</v>
      </c>
      <c r="F109" s="218" t="s">
        <v>144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P110+SUM(P111:P129)</f>
        <v>0</v>
      </c>
      <c r="Q109" s="212"/>
      <c r="R109" s="213">
        <f>R110+SUM(R111:R129)</f>
        <v>0.364672</v>
      </c>
      <c r="S109" s="212"/>
      <c r="T109" s="214">
        <f>T110+SUM(T111:T129)</f>
        <v>0</v>
      </c>
      <c r="AR109" s="215" t="s">
        <v>80</v>
      </c>
      <c r="AT109" s="216" t="s">
        <v>71</v>
      </c>
      <c r="AU109" s="216" t="s">
        <v>80</v>
      </c>
      <c r="AY109" s="215" t="s">
        <v>142</v>
      </c>
      <c r="BK109" s="217">
        <f>BK110+SUM(BK111:BK129)</f>
        <v>0</v>
      </c>
    </row>
    <row r="110" s="1" customFormat="1" ht="51" customHeight="1">
      <c r="B110" s="45"/>
      <c r="C110" s="220" t="s">
        <v>143</v>
      </c>
      <c r="D110" s="220" t="s">
        <v>145</v>
      </c>
      <c r="E110" s="221" t="s">
        <v>264</v>
      </c>
      <c r="F110" s="222" t="s">
        <v>401</v>
      </c>
      <c r="G110" s="223" t="s">
        <v>402</v>
      </c>
      <c r="H110" s="224">
        <v>332.41399999999999</v>
      </c>
      <c r="I110" s="225"/>
      <c r="J110" s="226">
        <f>ROUND(I110*H110,2)</f>
        <v>0</v>
      </c>
      <c r="K110" s="222" t="s">
        <v>21</v>
      </c>
      <c r="L110" s="71"/>
      <c r="M110" s="227" t="s">
        <v>21</v>
      </c>
      <c r="N110" s="228" t="s">
        <v>43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150</v>
      </c>
      <c r="AT110" s="23" t="s">
        <v>145</v>
      </c>
      <c r="AU110" s="23" t="s">
        <v>83</v>
      </c>
      <c r="AY110" s="23" t="s">
        <v>142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80</v>
      </c>
      <c r="BK110" s="231">
        <f>ROUND(I110*H110,2)</f>
        <v>0</v>
      </c>
      <c r="BL110" s="23" t="s">
        <v>150</v>
      </c>
      <c r="BM110" s="23" t="s">
        <v>403</v>
      </c>
    </row>
    <row r="111" s="1" customFormat="1">
      <c r="B111" s="45"/>
      <c r="C111" s="73"/>
      <c r="D111" s="232" t="s">
        <v>152</v>
      </c>
      <c r="E111" s="73"/>
      <c r="F111" s="233" t="s">
        <v>404</v>
      </c>
      <c r="G111" s="73"/>
      <c r="H111" s="73"/>
      <c r="I111" s="190"/>
      <c r="J111" s="73"/>
      <c r="K111" s="73"/>
      <c r="L111" s="71"/>
      <c r="M111" s="234"/>
      <c r="N111" s="46"/>
      <c r="O111" s="46"/>
      <c r="P111" s="46"/>
      <c r="Q111" s="46"/>
      <c r="R111" s="46"/>
      <c r="S111" s="46"/>
      <c r="T111" s="94"/>
      <c r="AT111" s="23" t="s">
        <v>152</v>
      </c>
      <c r="AU111" s="23" t="s">
        <v>83</v>
      </c>
    </row>
    <row r="112" s="11" customFormat="1">
      <c r="B112" s="235"/>
      <c r="C112" s="236"/>
      <c r="D112" s="232" t="s">
        <v>154</v>
      </c>
      <c r="E112" s="237" t="s">
        <v>21</v>
      </c>
      <c r="F112" s="238" t="s">
        <v>405</v>
      </c>
      <c r="G112" s="236"/>
      <c r="H112" s="237" t="s">
        <v>21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154</v>
      </c>
      <c r="AU112" s="244" t="s">
        <v>83</v>
      </c>
      <c r="AV112" s="11" t="s">
        <v>80</v>
      </c>
      <c r="AW112" s="11" t="s">
        <v>36</v>
      </c>
      <c r="AX112" s="11" t="s">
        <v>72</v>
      </c>
      <c r="AY112" s="244" t="s">
        <v>142</v>
      </c>
    </row>
    <row r="113" s="12" customFormat="1">
      <c r="B113" s="245"/>
      <c r="C113" s="246"/>
      <c r="D113" s="232" t="s">
        <v>154</v>
      </c>
      <c r="E113" s="247" t="s">
        <v>21</v>
      </c>
      <c r="F113" s="248" t="s">
        <v>406</v>
      </c>
      <c r="G113" s="246"/>
      <c r="H113" s="249">
        <v>300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154</v>
      </c>
      <c r="AU113" s="255" t="s">
        <v>83</v>
      </c>
      <c r="AV113" s="12" t="s">
        <v>83</v>
      </c>
      <c r="AW113" s="12" t="s">
        <v>36</v>
      </c>
      <c r="AX113" s="12" t="s">
        <v>72</v>
      </c>
      <c r="AY113" s="255" t="s">
        <v>142</v>
      </c>
    </row>
    <row r="114" s="11" customFormat="1">
      <c r="B114" s="235"/>
      <c r="C114" s="236"/>
      <c r="D114" s="232" t="s">
        <v>154</v>
      </c>
      <c r="E114" s="237" t="s">
        <v>21</v>
      </c>
      <c r="F114" s="238" t="s">
        <v>407</v>
      </c>
      <c r="G114" s="236"/>
      <c r="H114" s="237" t="s">
        <v>21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154</v>
      </c>
      <c r="AU114" s="244" t="s">
        <v>83</v>
      </c>
      <c r="AV114" s="11" t="s">
        <v>80</v>
      </c>
      <c r="AW114" s="11" t="s">
        <v>36</v>
      </c>
      <c r="AX114" s="11" t="s">
        <v>72</v>
      </c>
      <c r="AY114" s="244" t="s">
        <v>142</v>
      </c>
    </row>
    <row r="115" s="12" customFormat="1">
      <c r="B115" s="245"/>
      <c r="C115" s="246"/>
      <c r="D115" s="232" t="s">
        <v>154</v>
      </c>
      <c r="E115" s="247" t="s">
        <v>21</v>
      </c>
      <c r="F115" s="248" t="s">
        <v>408</v>
      </c>
      <c r="G115" s="246"/>
      <c r="H115" s="249">
        <v>32.414000000000001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154</v>
      </c>
      <c r="AU115" s="255" t="s">
        <v>83</v>
      </c>
      <c r="AV115" s="12" t="s">
        <v>83</v>
      </c>
      <c r="AW115" s="12" t="s">
        <v>36</v>
      </c>
      <c r="AX115" s="12" t="s">
        <v>72</v>
      </c>
      <c r="AY115" s="255" t="s">
        <v>142</v>
      </c>
    </row>
    <row r="116" s="13" customFormat="1">
      <c r="B116" s="256"/>
      <c r="C116" s="257"/>
      <c r="D116" s="232" t="s">
        <v>154</v>
      </c>
      <c r="E116" s="258" t="s">
        <v>21</v>
      </c>
      <c r="F116" s="259" t="s">
        <v>178</v>
      </c>
      <c r="G116" s="257"/>
      <c r="H116" s="260">
        <v>332.41399999999999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AT116" s="266" t="s">
        <v>154</v>
      </c>
      <c r="AU116" s="266" t="s">
        <v>83</v>
      </c>
      <c r="AV116" s="13" t="s">
        <v>150</v>
      </c>
      <c r="AW116" s="13" t="s">
        <v>36</v>
      </c>
      <c r="AX116" s="13" t="s">
        <v>80</v>
      </c>
      <c r="AY116" s="266" t="s">
        <v>142</v>
      </c>
    </row>
    <row r="117" s="1" customFormat="1" ht="16.5" customHeight="1">
      <c r="B117" s="45"/>
      <c r="C117" s="270" t="s">
        <v>207</v>
      </c>
      <c r="D117" s="270" t="s">
        <v>233</v>
      </c>
      <c r="E117" s="271" t="s">
        <v>269</v>
      </c>
      <c r="F117" s="272" t="s">
        <v>409</v>
      </c>
      <c r="G117" s="273" t="s">
        <v>148</v>
      </c>
      <c r="H117" s="274">
        <v>2</v>
      </c>
      <c r="I117" s="275"/>
      <c r="J117" s="276">
        <f>ROUND(I117*H117,2)</f>
        <v>0</v>
      </c>
      <c r="K117" s="272" t="s">
        <v>21</v>
      </c>
      <c r="L117" s="277"/>
      <c r="M117" s="278" t="s">
        <v>21</v>
      </c>
      <c r="N117" s="279" t="s">
        <v>43</v>
      </c>
      <c r="O117" s="46"/>
      <c r="P117" s="229">
        <f>O117*H117</f>
        <v>0</v>
      </c>
      <c r="Q117" s="229">
        <v>0.012</v>
      </c>
      <c r="R117" s="229">
        <f>Q117*H117</f>
        <v>0.024</v>
      </c>
      <c r="S117" s="229">
        <v>0</v>
      </c>
      <c r="T117" s="230">
        <f>S117*H117</f>
        <v>0</v>
      </c>
      <c r="AR117" s="23" t="s">
        <v>198</v>
      </c>
      <c r="AT117" s="23" t="s">
        <v>233</v>
      </c>
      <c r="AU117" s="23" t="s">
        <v>83</v>
      </c>
      <c r="AY117" s="23" t="s">
        <v>142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80</v>
      </c>
      <c r="BK117" s="231">
        <f>ROUND(I117*H117,2)</f>
        <v>0</v>
      </c>
      <c r="BL117" s="23" t="s">
        <v>150</v>
      </c>
      <c r="BM117" s="23" t="s">
        <v>410</v>
      </c>
    </row>
    <row r="118" s="12" customFormat="1">
      <c r="B118" s="245"/>
      <c r="C118" s="246"/>
      <c r="D118" s="232" t="s">
        <v>154</v>
      </c>
      <c r="E118" s="247" t="s">
        <v>21</v>
      </c>
      <c r="F118" s="248" t="s">
        <v>83</v>
      </c>
      <c r="G118" s="246"/>
      <c r="H118" s="249">
        <v>2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154</v>
      </c>
      <c r="AU118" s="255" t="s">
        <v>83</v>
      </c>
      <c r="AV118" s="12" t="s">
        <v>83</v>
      </c>
      <c r="AW118" s="12" t="s">
        <v>36</v>
      </c>
      <c r="AX118" s="12" t="s">
        <v>80</v>
      </c>
      <c r="AY118" s="255" t="s">
        <v>142</v>
      </c>
    </row>
    <row r="119" s="1" customFormat="1" ht="16.5" customHeight="1">
      <c r="B119" s="45"/>
      <c r="C119" s="270" t="s">
        <v>156</v>
      </c>
      <c r="D119" s="270" t="s">
        <v>233</v>
      </c>
      <c r="E119" s="271" t="s">
        <v>273</v>
      </c>
      <c r="F119" s="272" t="s">
        <v>411</v>
      </c>
      <c r="G119" s="273" t="s">
        <v>148</v>
      </c>
      <c r="H119" s="274">
        <v>38.5</v>
      </c>
      <c r="I119" s="275"/>
      <c r="J119" s="276">
        <f>ROUND(I119*H119,2)</f>
        <v>0</v>
      </c>
      <c r="K119" s="272" t="s">
        <v>21</v>
      </c>
      <c r="L119" s="277"/>
      <c r="M119" s="278" t="s">
        <v>21</v>
      </c>
      <c r="N119" s="279" t="s">
        <v>43</v>
      </c>
      <c r="O119" s="46"/>
      <c r="P119" s="229">
        <f>O119*H119</f>
        <v>0</v>
      </c>
      <c r="Q119" s="229">
        <v>0.0080000000000000002</v>
      </c>
      <c r="R119" s="229">
        <f>Q119*H119</f>
        <v>0.308</v>
      </c>
      <c r="S119" s="229">
        <v>0</v>
      </c>
      <c r="T119" s="230">
        <f>S119*H119</f>
        <v>0</v>
      </c>
      <c r="AR119" s="23" t="s">
        <v>198</v>
      </c>
      <c r="AT119" s="23" t="s">
        <v>233</v>
      </c>
      <c r="AU119" s="23" t="s">
        <v>83</v>
      </c>
      <c r="AY119" s="23" t="s">
        <v>142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80</v>
      </c>
      <c r="BK119" s="231">
        <f>ROUND(I119*H119,2)</f>
        <v>0</v>
      </c>
      <c r="BL119" s="23" t="s">
        <v>150</v>
      </c>
      <c r="BM119" s="23" t="s">
        <v>412</v>
      </c>
    </row>
    <row r="120" s="12" customFormat="1">
      <c r="B120" s="245"/>
      <c r="C120" s="246"/>
      <c r="D120" s="232" t="s">
        <v>154</v>
      </c>
      <c r="E120" s="247" t="s">
        <v>21</v>
      </c>
      <c r="F120" s="248" t="s">
        <v>413</v>
      </c>
      <c r="G120" s="246"/>
      <c r="H120" s="249">
        <v>38.5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AT120" s="255" t="s">
        <v>154</v>
      </c>
      <c r="AU120" s="255" t="s">
        <v>83</v>
      </c>
      <c r="AV120" s="12" t="s">
        <v>83</v>
      </c>
      <c r="AW120" s="12" t="s">
        <v>36</v>
      </c>
      <c r="AX120" s="12" t="s">
        <v>80</v>
      </c>
      <c r="AY120" s="255" t="s">
        <v>142</v>
      </c>
    </row>
    <row r="121" s="1" customFormat="1" ht="16.5" customHeight="1">
      <c r="B121" s="45"/>
      <c r="C121" s="270" t="s">
        <v>215</v>
      </c>
      <c r="D121" s="270" t="s">
        <v>233</v>
      </c>
      <c r="E121" s="271" t="s">
        <v>278</v>
      </c>
      <c r="F121" s="272" t="s">
        <v>414</v>
      </c>
      <c r="G121" s="273" t="s">
        <v>148</v>
      </c>
      <c r="H121" s="274">
        <v>4</v>
      </c>
      <c r="I121" s="275"/>
      <c r="J121" s="276">
        <f>ROUND(I121*H121,2)</f>
        <v>0</v>
      </c>
      <c r="K121" s="272" t="s">
        <v>21</v>
      </c>
      <c r="L121" s="277"/>
      <c r="M121" s="278" t="s">
        <v>21</v>
      </c>
      <c r="N121" s="279" t="s">
        <v>43</v>
      </c>
      <c r="O121" s="46"/>
      <c r="P121" s="229">
        <f>O121*H121</f>
        <v>0</v>
      </c>
      <c r="Q121" s="229">
        <v>0.0080000000000000002</v>
      </c>
      <c r="R121" s="229">
        <f>Q121*H121</f>
        <v>0.032000000000000001</v>
      </c>
      <c r="S121" s="229">
        <v>0</v>
      </c>
      <c r="T121" s="230">
        <f>S121*H121</f>
        <v>0</v>
      </c>
      <c r="AR121" s="23" t="s">
        <v>198</v>
      </c>
      <c r="AT121" s="23" t="s">
        <v>233</v>
      </c>
      <c r="AU121" s="23" t="s">
        <v>83</v>
      </c>
      <c r="AY121" s="23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80</v>
      </c>
      <c r="BK121" s="231">
        <f>ROUND(I121*H121,2)</f>
        <v>0</v>
      </c>
      <c r="BL121" s="23" t="s">
        <v>150</v>
      </c>
      <c r="BM121" s="23" t="s">
        <v>415</v>
      </c>
    </row>
    <row r="122" s="12" customFormat="1">
      <c r="B122" s="245"/>
      <c r="C122" s="246"/>
      <c r="D122" s="232" t="s">
        <v>154</v>
      </c>
      <c r="E122" s="247" t="s">
        <v>21</v>
      </c>
      <c r="F122" s="248" t="s">
        <v>150</v>
      </c>
      <c r="G122" s="246"/>
      <c r="H122" s="249">
        <v>4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154</v>
      </c>
      <c r="AU122" s="255" t="s">
        <v>83</v>
      </c>
      <c r="AV122" s="12" t="s">
        <v>83</v>
      </c>
      <c r="AW122" s="12" t="s">
        <v>36</v>
      </c>
      <c r="AX122" s="12" t="s">
        <v>80</v>
      </c>
      <c r="AY122" s="255" t="s">
        <v>142</v>
      </c>
    </row>
    <row r="123" s="1" customFormat="1" ht="16.5" customHeight="1">
      <c r="B123" s="45"/>
      <c r="C123" s="220" t="s">
        <v>226</v>
      </c>
      <c r="D123" s="220" t="s">
        <v>145</v>
      </c>
      <c r="E123" s="221" t="s">
        <v>416</v>
      </c>
      <c r="F123" s="222" t="s">
        <v>417</v>
      </c>
      <c r="G123" s="223" t="s">
        <v>148</v>
      </c>
      <c r="H123" s="224">
        <v>8.5</v>
      </c>
      <c r="I123" s="225"/>
      <c r="J123" s="226">
        <f>ROUND(I123*H123,2)</f>
        <v>0</v>
      </c>
      <c r="K123" s="222" t="s">
        <v>21</v>
      </c>
      <c r="L123" s="71"/>
      <c r="M123" s="227" t="s">
        <v>21</v>
      </c>
      <c r="N123" s="228" t="s">
        <v>43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150</v>
      </c>
      <c r="AT123" s="23" t="s">
        <v>145</v>
      </c>
      <c r="AU123" s="23" t="s">
        <v>83</v>
      </c>
      <c r="AY123" s="23" t="s">
        <v>142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80</v>
      </c>
      <c r="BK123" s="231">
        <f>ROUND(I123*H123,2)</f>
        <v>0</v>
      </c>
      <c r="BL123" s="23" t="s">
        <v>150</v>
      </c>
      <c r="BM123" s="23" t="s">
        <v>418</v>
      </c>
    </row>
    <row r="124" s="1" customFormat="1">
      <c r="B124" s="45"/>
      <c r="C124" s="73"/>
      <c r="D124" s="232" t="s">
        <v>152</v>
      </c>
      <c r="E124" s="73"/>
      <c r="F124" s="233" t="s">
        <v>419</v>
      </c>
      <c r="G124" s="73"/>
      <c r="H124" s="73"/>
      <c r="I124" s="190"/>
      <c r="J124" s="73"/>
      <c r="K124" s="73"/>
      <c r="L124" s="71"/>
      <c r="M124" s="234"/>
      <c r="N124" s="46"/>
      <c r="O124" s="46"/>
      <c r="P124" s="46"/>
      <c r="Q124" s="46"/>
      <c r="R124" s="46"/>
      <c r="S124" s="46"/>
      <c r="T124" s="94"/>
      <c r="AT124" s="23" t="s">
        <v>152</v>
      </c>
      <c r="AU124" s="23" t="s">
        <v>83</v>
      </c>
    </row>
    <row r="125" s="12" customFormat="1">
      <c r="B125" s="245"/>
      <c r="C125" s="246"/>
      <c r="D125" s="232" t="s">
        <v>154</v>
      </c>
      <c r="E125" s="247" t="s">
        <v>21</v>
      </c>
      <c r="F125" s="248" t="s">
        <v>420</v>
      </c>
      <c r="G125" s="246"/>
      <c r="H125" s="249">
        <v>8.5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154</v>
      </c>
      <c r="AU125" s="255" t="s">
        <v>83</v>
      </c>
      <c r="AV125" s="12" t="s">
        <v>83</v>
      </c>
      <c r="AW125" s="12" t="s">
        <v>36</v>
      </c>
      <c r="AX125" s="12" t="s">
        <v>80</v>
      </c>
      <c r="AY125" s="255" t="s">
        <v>142</v>
      </c>
    </row>
    <row r="126" s="1" customFormat="1" ht="25.5" customHeight="1">
      <c r="B126" s="45"/>
      <c r="C126" s="220" t="s">
        <v>237</v>
      </c>
      <c r="D126" s="220" t="s">
        <v>145</v>
      </c>
      <c r="E126" s="221" t="s">
        <v>319</v>
      </c>
      <c r="F126" s="222" t="s">
        <v>320</v>
      </c>
      <c r="G126" s="223" t="s">
        <v>240</v>
      </c>
      <c r="H126" s="224">
        <v>3.2000000000000002</v>
      </c>
      <c r="I126" s="225"/>
      <c r="J126" s="226">
        <f>ROUND(I126*H126,2)</f>
        <v>0</v>
      </c>
      <c r="K126" s="222" t="s">
        <v>149</v>
      </c>
      <c r="L126" s="71"/>
      <c r="M126" s="227" t="s">
        <v>21</v>
      </c>
      <c r="N126" s="228" t="s">
        <v>43</v>
      </c>
      <c r="O126" s="46"/>
      <c r="P126" s="229">
        <f>O126*H126</f>
        <v>0</v>
      </c>
      <c r="Q126" s="229">
        <v>0.00021000000000000001</v>
      </c>
      <c r="R126" s="229">
        <f>Q126*H126</f>
        <v>0.00067200000000000007</v>
      </c>
      <c r="S126" s="229">
        <v>0</v>
      </c>
      <c r="T126" s="230">
        <f>S126*H126</f>
        <v>0</v>
      </c>
      <c r="AR126" s="23" t="s">
        <v>150</v>
      </c>
      <c r="AT126" s="23" t="s">
        <v>145</v>
      </c>
      <c r="AU126" s="23" t="s">
        <v>83</v>
      </c>
      <c r="AY126" s="23" t="s">
        <v>142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80</v>
      </c>
      <c r="BK126" s="231">
        <f>ROUND(I126*H126,2)</f>
        <v>0</v>
      </c>
      <c r="BL126" s="23" t="s">
        <v>150</v>
      </c>
      <c r="BM126" s="23" t="s">
        <v>421</v>
      </c>
    </row>
    <row r="127" s="1" customFormat="1">
      <c r="B127" s="45"/>
      <c r="C127" s="73"/>
      <c r="D127" s="232" t="s">
        <v>152</v>
      </c>
      <c r="E127" s="73"/>
      <c r="F127" s="233" t="s">
        <v>422</v>
      </c>
      <c r="G127" s="73"/>
      <c r="H127" s="73"/>
      <c r="I127" s="190"/>
      <c r="J127" s="73"/>
      <c r="K127" s="73"/>
      <c r="L127" s="71"/>
      <c r="M127" s="234"/>
      <c r="N127" s="46"/>
      <c r="O127" s="46"/>
      <c r="P127" s="46"/>
      <c r="Q127" s="46"/>
      <c r="R127" s="46"/>
      <c r="S127" s="46"/>
      <c r="T127" s="94"/>
      <c r="AT127" s="23" t="s">
        <v>152</v>
      </c>
      <c r="AU127" s="23" t="s">
        <v>83</v>
      </c>
    </row>
    <row r="128" s="12" customFormat="1">
      <c r="B128" s="245"/>
      <c r="C128" s="246"/>
      <c r="D128" s="232" t="s">
        <v>154</v>
      </c>
      <c r="E128" s="247" t="s">
        <v>21</v>
      </c>
      <c r="F128" s="248" t="s">
        <v>423</v>
      </c>
      <c r="G128" s="246"/>
      <c r="H128" s="249">
        <v>3.2000000000000002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154</v>
      </c>
      <c r="AU128" s="255" t="s">
        <v>83</v>
      </c>
      <c r="AV128" s="12" t="s">
        <v>83</v>
      </c>
      <c r="AW128" s="12" t="s">
        <v>36</v>
      </c>
      <c r="AX128" s="12" t="s">
        <v>80</v>
      </c>
      <c r="AY128" s="255" t="s">
        <v>142</v>
      </c>
    </row>
    <row r="129" s="10" customFormat="1" ht="22.32" customHeight="1">
      <c r="B129" s="204"/>
      <c r="C129" s="205"/>
      <c r="D129" s="206" t="s">
        <v>71</v>
      </c>
      <c r="E129" s="218" t="s">
        <v>184</v>
      </c>
      <c r="F129" s="218" t="s">
        <v>185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P130</f>
        <v>0</v>
      </c>
      <c r="Q129" s="212"/>
      <c r="R129" s="213">
        <f>R130</f>
        <v>0</v>
      </c>
      <c r="S129" s="212"/>
      <c r="T129" s="214">
        <f>T130</f>
        <v>0</v>
      </c>
      <c r="AR129" s="215" t="s">
        <v>80</v>
      </c>
      <c r="AT129" s="216" t="s">
        <v>71</v>
      </c>
      <c r="AU129" s="216" t="s">
        <v>83</v>
      </c>
      <c r="AY129" s="215" t="s">
        <v>142</v>
      </c>
      <c r="BK129" s="217">
        <f>BK130</f>
        <v>0</v>
      </c>
    </row>
    <row r="130" s="1" customFormat="1" ht="25.5" customHeight="1">
      <c r="B130" s="45"/>
      <c r="C130" s="220" t="s">
        <v>10</v>
      </c>
      <c r="D130" s="220" t="s">
        <v>145</v>
      </c>
      <c r="E130" s="221" t="s">
        <v>282</v>
      </c>
      <c r="F130" s="222" t="s">
        <v>375</v>
      </c>
      <c r="G130" s="223" t="s">
        <v>165</v>
      </c>
      <c r="H130" s="224">
        <v>2.0489999999999999</v>
      </c>
      <c r="I130" s="225"/>
      <c r="J130" s="226">
        <f>ROUND(I130*H130,2)</f>
        <v>0</v>
      </c>
      <c r="K130" s="222" t="s">
        <v>149</v>
      </c>
      <c r="L130" s="71"/>
      <c r="M130" s="227" t="s">
        <v>21</v>
      </c>
      <c r="N130" s="228" t="s">
        <v>43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150</v>
      </c>
      <c r="AT130" s="23" t="s">
        <v>145</v>
      </c>
      <c r="AU130" s="23" t="s">
        <v>162</v>
      </c>
      <c r="AY130" s="23" t="s">
        <v>142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80</v>
      </c>
      <c r="BK130" s="231">
        <f>ROUND(I130*H130,2)</f>
        <v>0</v>
      </c>
      <c r="BL130" s="23" t="s">
        <v>150</v>
      </c>
      <c r="BM130" s="23" t="s">
        <v>424</v>
      </c>
    </row>
    <row r="131" s="10" customFormat="1" ht="37.44" customHeight="1">
      <c r="B131" s="204"/>
      <c r="C131" s="205"/>
      <c r="D131" s="206" t="s">
        <v>71</v>
      </c>
      <c r="E131" s="207" t="s">
        <v>222</v>
      </c>
      <c r="F131" s="207" t="s">
        <v>223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P132</f>
        <v>0</v>
      </c>
      <c r="Q131" s="212"/>
      <c r="R131" s="213">
        <f>R132</f>
        <v>0.45516000000000001</v>
      </c>
      <c r="S131" s="212"/>
      <c r="T131" s="214">
        <f>T132</f>
        <v>0</v>
      </c>
      <c r="AR131" s="215" t="s">
        <v>83</v>
      </c>
      <c r="AT131" s="216" t="s">
        <v>71</v>
      </c>
      <c r="AU131" s="216" t="s">
        <v>72</v>
      </c>
      <c r="AY131" s="215" t="s">
        <v>142</v>
      </c>
      <c r="BK131" s="217">
        <f>BK132</f>
        <v>0</v>
      </c>
    </row>
    <row r="132" s="10" customFormat="1" ht="19.92" customHeight="1">
      <c r="B132" s="204"/>
      <c r="C132" s="205"/>
      <c r="D132" s="206" t="s">
        <v>71</v>
      </c>
      <c r="E132" s="218" t="s">
        <v>425</v>
      </c>
      <c r="F132" s="218" t="s">
        <v>426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SUM(P133:P152)</f>
        <v>0</v>
      </c>
      <c r="Q132" s="212"/>
      <c r="R132" s="213">
        <f>SUM(R133:R152)</f>
        <v>0.45516000000000001</v>
      </c>
      <c r="S132" s="212"/>
      <c r="T132" s="214">
        <f>SUM(T133:T152)</f>
        <v>0</v>
      </c>
      <c r="AR132" s="215" t="s">
        <v>83</v>
      </c>
      <c r="AT132" s="216" t="s">
        <v>71</v>
      </c>
      <c r="AU132" s="216" t="s">
        <v>80</v>
      </c>
      <c r="AY132" s="215" t="s">
        <v>142</v>
      </c>
      <c r="BK132" s="217">
        <f>SUM(BK133:BK152)</f>
        <v>0</v>
      </c>
    </row>
    <row r="133" s="1" customFormat="1" ht="25.5" customHeight="1">
      <c r="B133" s="45"/>
      <c r="C133" s="220" t="s">
        <v>229</v>
      </c>
      <c r="D133" s="220" t="s">
        <v>145</v>
      </c>
      <c r="E133" s="221" t="s">
        <v>427</v>
      </c>
      <c r="F133" s="222" t="s">
        <v>428</v>
      </c>
      <c r="G133" s="223" t="s">
        <v>148</v>
      </c>
      <c r="H133" s="224">
        <v>2</v>
      </c>
      <c r="I133" s="225"/>
      <c r="J133" s="226">
        <f>ROUND(I133*H133,2)</f>
        <v>0</v>
      </c>
      <c r="K133" s="222" t="s">
        <v>149</v>
      </c>
      <c r="L133" s="71"/>
      <c r="M133" s="227" t="s">
        <v>21</v>
      </c>
      <c r="N133" s="228" t="s">
        <v>43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229</v>
      </c>
      <c r="AT133" s="23" t="s">
        <v>145</v>
      </c>
      <c r="AU133" s="23" t="s">
        <v>83</v>
      </c>
      <c r="AY133" s="23" t="s">
        <v>142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80</v>
      </c>
      <c r="BK133" s="231">
        <f>ROUND(I133*H133,2)</f>
        <v>0</v>
      </c>
      <c r="BL133" s="23" t="s">
        <v>229</v>
      </c>
      <c r="BM133" s="23" t="s">
        <v>429</v>
      </c>
    </row>
    <row r="134" s="12" customFormat="1">
      <c r="B134" s="245"/>
      <c r="C134" s="246"/>
      <c r="D134" s="232" t="s">
        <v>154</v>
      </c>
      <c r="E134" s="247" t="s">
        <v>21</v>
      </c>
      <c r="F134" s="248" t="s">
        <v>83</v>
      </c>
      <c r="G134" s="246"/>
      <c r="H134" s="249">
        <v>2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154</v>
      </c>
      <c r="AU134" s="255" t="s">
        <v>83</v>
      </c>
      <c r="AV134" s="12" t="s">
        <v>83</v>
      </c>
      <c r="AW134" s="12" t="s">
        <v>36</v>
      </c>
      <c r="AX134" s="12" t="s">
        <v>80</v>
      </c>
      <c r="AY134" s="255" t="s">
        <v>142</v>
      </c>
    </row>
    <row r="135" s="1" customFormat="1" ht="16.5" customHeight="1">
      <c r="B135" s="45"/>
      <c r="C135" s="220" t="s">
        <v>363</v>
      </c>
      <c r="D135" s="220" t="s">
        <v>145</v>
      </c>
      <c r="E135" s="221" t="s">
        <v>430</v>
      </c>
      <c r="F135" s="222" t="s">
        <v>431</v>
      </c>
      <c r="G135" s="223" t="s">
        <v>432</v>
      </c>
      <c r="H135" s="224">
        <v>4</v>
      </c>
      <c r="I135" s="225"/>
      <c r="J135" s="226">
        <f>ROUND(I135*H135,2)</f>
        <v>0</v>
      </c>
      <c r="K135" s="222" t="s">
        <v>21</v>
      </c>
      <c r="L135" s="71"/>
      <c r="M135" s="227" t="s">
        <v>21</v>
      </c>
      <c r="N135" s="228" t="s">
        <v>43</v>
      </c>
      <c r="O135" s="46"/>
      <c r="P135" s="229">
        <f>O135*H135</f>
        <v>0</v>
      </c>
      <c r="Q135" s="229">
        <v>0.050000000000000003</v>
      </c>
      <c r="R135" s="229">
        <f>Q135*H135</f>
        <v>0.20000000000000001</v>
      </c>
      <c r="S135" s="229">
        <v>0</v>
      </c>
      <c r="T135" s="230">
        <f>S135*H135</f>
        <v>0</v>
      </c>
      <c r="AR135" s="23" t="s">
        <v>229</v>
      </c>
      <c r="AT135" s="23" t="s">
        <v>145</v>
      </c>
      <c r="AU135" s="23" t="s">
        <v>83</v>
      </c>
      <c r="AY135" s="23" t="s">
        <v>142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80</v>
      </c>
      <c r="BK135" s="231">
        <f>ROUND(I135*H135,2)</f>
        <v>0</v>
      </c>
      <c r="BL135" s="23" t="s">
        <v>229</v>
      </c>
      <c r="BM135" s="23" t="s">
        <v>433</v>
      </c>
    </row>
    <row r="136" s="1" customFormat="1">
      <c r="B136" s="45"/>
      <c r="C136" s="73"/>
      <c r="D136" s="232" t="s">
        <v>152</v>
      </c>
      <c r="E136" s="73"/>
      <c r="F136" s="233" t="s">
        <v>434</v>
      </c>
      <c r="G136" s="73"/>
      <c r="H136" s="73"/>
      <c r="I136" s="190"/>
      <c r="J136" s="73"/>
      <c r="K136" s="73"/>
      <c r="L136" s="71"/>
      <c r="M136" s="234"/>
      <c r="N136" s="46"/>
      <c r="O136" s="46"/>
      <c r="P136" s="46"/>
      <c r="Q136" s="46"/>
      <c r="R136" s="46"/>
      <c r="S136" s="46"/>
      <c r="T136" s="94"/>
      <c r="AT136" s="23" t="s">
        <v>152</v>
      </c>
      <c r="AU136" s="23" t="s">
        <v>83</v>
      </c>
    </row>
    <row r="137" s="12" customFormat="1">
      <c r="B137" s="245"/>
      <c r="C137" s="246"/>
      <c r="D137" s="232" t="s">
        <v>154</v>
      </c>
      <c r="E137" s="247" t="s">
        <v>21</v>
      </c>
      <c r="F137" s="248" t="s">
        <v>150</v>
      </c>
      <c r="G137" s="246"/>
      <c r="H137" s="249">
        <v>4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154</v>
      </c>
      <c r="AU137" s="255" t="s">
        <v>83</v>
      </c>
      <c r="AV137" s="12" t="s">
        <v>83</v>
      </c>
      <c r="AW137" s="12" t="s">
        <v>36</v>
      </c>
      <c r="AX137" s="12" t="s">
        <v>80</v>
      </c>
      <c r="AY137" s="255" t="s">
        <v>142</v>
      </c>
    </row>
    <row r="138" s="1" customFormat="1" ht="25.5" customHeight="1">
      <c r="B138" s="45"/>
      <c r="C138" s="220" t="s">
        <v>368</v>
      </c>
      <c r="D138" s="220" t="s">
        <v>145</v>
      </c>
      <c r="E138" s="221" t="s">
        <v>435</v>
      </c>
      <c r="F138" s="222" t="s">
        <v>436</v>
      </c>
      <c r="G138" s="223" t="s">
        <v>432</v>
      </c>
      <c r="H138" s="224">
        <v>1</v>
      </c>
      <c r="I138" s="225"/>
      <c r="J138" s="226">
        <f>ROUND(I138*H138,2)</f>
        <v>0</v>
      </c>
      <c r="K138" s="222" t="s">
        <v>21</v>
      </c>
      <c r="L138" s="71"/>
      <c r="M138" s="227" t="s">
        <v>21</v>
      </c>
      <c r="N138" s="228" t="s">
        <v>43</v>
      </c>
      <c r="O138" s="46"/>
      <c r="P138" s="229">
        <f>O138*H138</f>
        <v>0</v>
      </c>
      <c r="Q138" s="229">
        <v>6.0000000000000002E-05</v>
      </c>
      <c r="R138" s="229">
        <f>Q138*H138</f>
        <v>6.0000000000000002E-05</v>
      </c>
      <c r="S138" s="229">
        <v>0</v>
      </c>
      <c r="T138" s="230">
        <f>S138*H138</f>
        <v>0</v>
      </c>
      <c r="AR138" s="23" t="s">
        <v>229</v>
      </c>
      <c r="AT138" s="23" t="s">
        <v>145</v>
      </c>
      <c r="AU138" s="23" t="s">
        <v>83</v>
      </c>
      <c r="AY138" s="23" t="s">
        <v>142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80</v>
      </c>
      <c r="BK138" s="231">
        <f>ROUND(I138*H138,2)</f>
        <v>0</v>
      </c>
      <c r="BL138" s="23" t="s">
        <v>229</v>
      </c>
      <c r="BM138" s="23" t="s">
        <v>437</v>
      </c>
    </row>
    <row r="139" s="1" customFormat="1">
      <c r="B139" s="45"/>
      <c r="C139" s="73"/>
      <c r="D139" s="232" t="s">
        <v>152</v>
      </c>
      <c r="E139" s="73"/>
      <c r="F139" s="233" t="s">
        <v>438</v>
      </c>
      <c r="G139" s="73"/>
      <c r="H139" s="73"/>
      <c r="I139" s="190"/>
      <c r="J139" s="73"/>
      <c r="K139" s="73"/>
      <c r="L139" s="71"/>
      <c r="M139" s="234"/>
      <c r="N139" s="46"/>
      <c r="O139" s="46"/>
      <c r="P139" s="46"/>
      <c r="Q139" s="46"/>
      <c r="R139" s="46"/>
      <c r="S139" s="46"/>
      <c r="T139" s="94"/>
      <c r="AT139" s="23" t="s">
        <v>152</v>
      </c>
      <c r="AU139" s="23" t="s">
        <v>83</v>
      </c>
    </row>
    <row r="140" s="1" customFormat="1" ht="25.5" customHeight="1">
      <c r="B140" s="45"/>
      <c r="C140" s="220" t="s">
        <v>374</v>
      </c>
      <c r="D140" s="220" t="s">
        <v>145</v>
      </c>
      <c r="E140" s="221" t="s">
        <v>439</v>
      </c>
      <c r="F140" s="222" t="s">
        <v>440</v>
      </c>
      <c r="G140" s="223" t="s">
        <v>432</v>
      </c>
      <c r="H140" s="224">
        <v>1</v>
      </c>
      <c r="I140" s="225"/>
      <c r="J140" s="226">
        <f>ROUND(I140*H140,2)</f>
        <v>0</v>
      </c>
      <c r="K140" s="222" t="s">
        <v>21</v>
      </c>
      <c r="L140" s="71"/>
      <c r="M140" s="227" t="s">
        <v>21</v>
      </c>
      <c r="N140" s="228" t="s">
        <v>43</v>
      </c>
      <c r="O140" s="46"/>
      <c r="P140" s="229">
        <f>O140*H140</f>
        <v>0</v>
      </c>
      <c r="Q140" s="229">
        <v>5.0000000000000002E-05</v>
      </c>
      <c r="R140" s="229">
        <f>Q140*H140</f>
        <v>5.0000000000000002E-05</v>
      </c>
      <c r="S140" s="229">
        <v>0</v>
      </c>
      <c r="T140" s="230">
        <f>S140*H140</f>
        <v>0</v>
      </c>
      <c r="AR140" s="23" t="s">
        <v>229</v>
      </c>
      <c r="AT140" s="23" t="s">
        <v>145</v>
      </c>
      <c r="AU140" s="23" t="s">
        <v>83</v>
      </c>
      <c r="AY140" s="23" t="s">
        <v>142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80</v>
      </c>
      <c r="BK140" s="231">
        <f>ROUND(I140*H140,2)</f>
        <v>0</v>
      </c>
      <c r="BL140" s="23" t="s">
        <v>229</v>
      </c>
      <c r="BM140" s="23" t="s">
        <v>441</v>
      </c>
    </row>
    <row r="141" s="1" customFormat="1">
      <c r="B141" s="45"/>
      <c r="C141" s="73"/>
      <c r="D141" s="232" t="s">
        <v>152</v>
      </c>
      <c r="E141" s="73"/>
      <c r="F141" s="233" t="s">
        <v>442</v>
      </c>
      <c r="G141" s="73"/>
      <c r="H141" s="73"/>
      <c r="I141" s="190"/>
      <c r="J141" s="73"/>
      <c r="K141" s="73"/>
      <c r="L141" s="71"/>
      <c r="M141" s="234"/>
      <c r="N141" s="46"/>
      <c r="O141" s="46"/>
      <c r="P141" s="46"/>
      <c r="Q141" s="46"/>
      <c r="R141" s="46"/>
      <c r="S141" s="46"/>
      <c r="T141" s="94"/>
      <c r="AT141" s="23" t="s">
        <v>152</v>
      </c>
      <c r="AU141" s="23" t="s">
        <v>83</v>
      </c>
    </row>
    <row r="142" s="12" customFormat="1">
      <c r="B142" s="245"/>
      <c r="C142" s="246"/>
      <c r="D142" s="232" t="s">
        <v>154</v>
      </c>
      <c r="E142" s="247" t="s">
        <v>21</v>
      </c>
      <c r="F142" s="248" t="s">
        <v>80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154</v>
      </c>
      <c r="AU142" s="255" t="s">
        <v>83</v>
      </c>
      <c r="AV142" s="12" t="s">
        <v>83</v>
      </c>
      <c r="AW142" s="12" t="s">
        <v>36</v>
      </c>
      <c r="AX142" s="12" t="s">
        <v>80</v>
      </c>
      <c r="AY142" s="255" t="s">
        <v>142</v>
      </c>
    </row>
    <row r="143" s="1" customFormat="1" ht="25.5" customHeight="1">
      <c r="B143" s="45"/>
      <c r="C143" s="220" t="s">
        <v>443</v>
      </c>
      <c r="D143" s="220" t="s">
        <v>145</v>
      </c>
      <c r="E143" s="221" t="s">
        <v>444</v>
      </c>
      <c r="F143" s="222" t="s">
        <v>445</v>
      </c>
      <c r="G143" s="223" t="s">
        <v>402</v>
      </c>
      <c r="H143" s="224">
        <v>1</v>
      </c>
      <c r="I143" s="225"/>
      <c r="J143" s="226">
        <f>ROUND(I143*H143,2)</f>
        <v>0</v>
      </c>
      <c r="K143" s="222" t="s">
        <v>21</v>
      </c>
      <c r="L143" s="71"/>
      <c r="M143" s="227" t="s">
        <v>21</v>
      </c>
      <c r="N143" s="228" t="s">
        <v>43</v>
      </c>
      <c r="O143" s="46"/>
      <c r="P143" s="229">
        <f>O143*H143</f>
        <v>0</v>
      </c>
      <c r="Q143" s="229">
        <v>5.0000000000000002E-05</v>
      </c>
      <c r="R143" s="229">
        <f>Q143*H143</f>
        <v>5.0000000000000002E-05</v>
      </c>
      <c r="S143" s="229">
        <v>0</v>
      </c>
      <c r="T143" s="230">
        <f>S143*H143</f>
        <v>0</v>
      </c>
      <c r="AR143" s="23" t="s">
        <v>229</v>
      </c>
      <c r="AT143" s="23" t="s">
        <v>145</v>
      </c>
      <c r="AU143" s="23" t="s">
        <v>83</v>
      </c>
      <c r="AY143" s="23" t="s">
        <v>142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80</v>
      </c>
      <c r="BK143" s="231">
        <f>ROUND(I143*H143,2)</f>
        <v>0</v>
      </c>
      <c r="BL143" s="23" t="s">
        <v>229</v>
      </c>
      <c r="BM143" s="23" t="s">
        <v>446</v>
      </c>
    </row>
    <row r="144" s="1" customFormat="1">
      <c r="B144" s="45"/>
      <c r="C144" s="73"/>
      <c r="D144" s="232" t="s">
        <v>152</v>
      </c>
      <c r="E144" s="73"/>
      <c r="F144" s="233" t="s">
        <v>447</v>
      </c>
      <c r="G144" s="73"/>
      <c r="H144" s="73"/>
      <c r="I144" s="190"/>
      <c r="J144" s="73"/>
      <c r="K144" s="73"/>
      <c r="L144" s="71"/>
      <c r="M144" s="234"/>
      <c r="N144" s="46"/>
      <c r="O144" s="46"/>
      <c r="P144" s="46"/>
      <c r="Q144" s="46"/>
      <c r="R144" s="46"/>
      <c r="S144" s="46"/>
      <c r="T144" s="94"/>
      <c r="AT144" s="23" t="s">
        <v>152</v>
      </c>
      <c r="AU144" s="23" t="s">
        <v>83</v>
      </c>
    </row>
    <row r="145" s="1" customFormat="1" ht="16.5" customHeight="1">
      <c r="B145" s="45"/>
      <c r="C145" s="270" t="s">
        <v>9</v>
      </c>
      <c r="D145" s="270" t="s">
        <v>233</v>
      </c>
      <c r="E145" s="271" t="s">
        <v>448</v>
      </c>
      <c r="F145" s="272" t="s">
        <v>449</v>
      </c>
      <c r="G145" s="273" t="s">
        <v>165</v>
      </c>
      <c r="H145" s="274">
        <v>0.128</v>
      </c>
      <c r="I145" s="275"/>
      <c r="J145" s="276">
        <f>ROUND(I145*H145,2)</f>
        <v>0</v>
      </c>
      <c r="K145" s="272" t="s">
        <v>149</v>
      </c>
      <c r="L145" s="277"/>
      <c r="M145" s="278" t="s">
        <v>21</v>
      </c>
      <c r="N145" s="279" t="s">
        <v>43</v>
      </c>
      <c r="O145" s="46"/>
      <c r="P145" s="229">
        <f>O145*H145</f>
        <v>0</v>
      </c>
      <c r="Q145" s="229">
        <v>1</v>
      </c>
      <c r="R145" s="229">
        <f>Q145*H145</f>
        <v>0.128</v>
      </c>
      <c r="S145" s="229">
        <v>0</v>
      </c>
      <c r="T145" s="230">
        <f>S145*H145</f>
        <v>0</v>
      </c>
      <c r="AR145" s="23" t="s">
        <v>450</v>
      </c>
      <c r="AT145" s="23" t="s">
        <v>233</v>
      </c>
      <c r="AU145" s="23" t="s">
        <v>83</v>
      </c>
      <c r="AY145" s="23" t="s">
        <v>142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80</v>
      </c>
      <c r="BK145" s="231">
        <f>ROUND(I145*H145,2)</f>
        <v>0</v>
      </c>
      <c r="BL145" s="23" t="s">
        <v>229</v>
      </c>
      <c r="BM145" s="23" t="s">
        <v>451</v>
      </c>
    </row>
    <row r="146" s="1" customFormat="1">
      <c r="B146" s="45"/>
      <c r="C146" s="73"/>
      <c r="D146" s="232" t="s">
        <v>152</v>
      </c>
      <c r="E146" s="73"/>
      <c r="F146" s="233" t="s">
        <v>452</v>
      </c>
      <c r="G146" s="73"/>
      <c r="H146" s="73"/>
      <c r="I146" s="190"/>
      <c r="J146" s="73"/>
      <c r="K146" s="73"/>
      <c r="L146" s="71"/>
      <c r="M146" s="234"/>
      <c r="N146" s="46"/>
      <c r="O146" s="46"/>
      <c r="P146" s="46"/>
      <c r="Q146" s="46"/>
      <c r="R146" s="46"/>
      <c r="S146" s="46"/>
      <c r="T146" s="94"/>
      <c r="AT146" s="23" t="s">
        <v>152</v>
      </c>
      <c r="AU146" s="23" t="s">
        <v>83</v>
      </c>
    </row>
    <row r="147" s="12" customFormat="1">
      <c r="B147" s="245"/>
      <c r="C147" s="246"/>
      <c r="D147" s="232" t="s">
        <v>154</v>
      </c>
      <c r="E147" s="247" t="s">
        <v>21</v>
      </c>
      <c r="F147" s="248" t="s">
        <v>453</v>
      </c>
      <c r="G147" s="246"/>
      <c r="H147" s="249">
        <v>0.128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AT147" s="255" t="s">
        <v>154</v>
      </c>
      <c r="AU147" s="255" t="s">
        <v>83</v>
      </c>
      <c r="AV147" s="12" t="s">
        <v>83</v>
      </c>
      <c r="AW147" s="12" t="s">
        <v>36</v>
      </c>
      <c r="AX147" s="12" t="s">
        <v>80</v>
      </c>
      <c r="AY147" s="255" t="s">
        <v>142</v>
      </c>
    </row>
    <row r="148" s="1" customFormat="1" ht="16.5" customHeight="1">
      <c r="B148" s="45"/>
      <c r="C148" s="270" t="s">
        <v>454</v>
      </c>
      <c r="D148" s="270" t="s">
        <v>233</v>
      </c>
      <c r="E148" s="271" t="s">
        <v>455</v>
      </c>
      <c r="F148" s="272" t="s">
        <v>456</v>
      </c>
      <c r="G148" s="273" t="s">
        <v>165</v>
      </c>
      <c r="H148" s="274">
        <v>0.127</v>
      </c>
      <c r="I148" s="275"/>
      <c r="J148" s="276">
        <f>ROUND(I148*H148,2)</f>
        <v>0</v>
      </c>
      <c r="K148" s="272" t="s">
        <v>149</v>
      </c>
      <c r="L148" s="277"/>
      <c r="M148" s="278" t="s">
        <v>21</v>
      </c>
      <c r="N148" s="279" t="s">
        <v>43</v>
      </c>
      <c r="O148" s="46"/>
      <c r="P148" s="229">
        <f>O148*H148</f>
        <v>0</v>
      </c>
      <c r="Q148" s="229">
        <v>1</v>
      </c>
      <c r="R148" s="229">
        <f>Q148*H148</f>
        <v>0.127</v>
      </c>
      <c r="S148" s="229">
        <v>0</v>
      </c>
      <c r="T148" s="230">
        <f>S148*H148</f>
        <v>0</v>
      </c>
      <c r="AR148" s="23" t="s">
        <v>450</v>
      </c>
      <c r="AT148" s="23" t="s">
        <v>233</v>
      </c>
      <c r="AU148" s="23" t="s">
        <v>83</v>
      </c>
      <c r="AY148" s="23" t="s">
        <v>142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80</v>
      </c>
      <c r="BK148" s="231">
        <f>ROUND(I148*H148,2)</f>
        <v>0</v>
      </c>
      <c r="BL148" s="23" t="s">
        <v>229</v>
      </c>
      <c r="BM148" s="23" t="s">
        <v>457</v>
      </c>
    </row>
    <row r="149" s="1" customFormat="1">
      <c r="B149" s="45"/>
      <c r="C149" s="73"/>
      <c r="D149" s="232" t="s">
        <v>152</v>
      </c>
      <c r="E149" s="73"/>
      <c r="F149" s="233" t="s">
        <v>458</v>
      </c>
      <c r="G149" s="73"/>
      <c r="H149" s="73"/>
      <c r="I149" s="190"/>
      <c r="J149" s="73"/>
      <c r="K149" s="73"/>
      <c r="L149" s="71"/>
      <c r="M149" s="234"/>
      <c r="N149" s="46"/>
      <c r="O149" s="46"/>
      <c r="P149" s="46"/>
      <c r="Q149" s="46"/>
      <c r="R149" s="46"/>
      <c r="S149" s="46"/>
      <c r="T149" s="94"/>
      <c r="AT149" s="23" t="s">
        <v>152</v>
      </c>
      <c r="AU149" s="23" t="s">
        <v>83</v>
      </c>
    </row>
    <row r="150" s="12" customFormat="1">
      <c r="B150" s="245"/>
      <c r="C150" s="246"/>
      <c r="D150" s="232" t="s">
        <v>154</v>
      </c>
      <c r="E150" s="247" t="s">
        <v>21</v>
      </c>
      <c r="F150" s="248" t="s">
        <v>459</v>
      </c>
      <c r="G150" s="246"/>
      <c r="H150" s="249">
        <v>0.127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154</v>
      </c>
      <c r="AU150" s="255" t="s">
        <v>83</v>
      </c>
      <c r="AV150" s="12" t="s">
        <v>83</v>
      </c>
      <c r="AW150" s="12" t="s">
        <v>36</v>
      </c>
      <c r="AX150" s="12" t="s">
        <v>80</v>
      </c>
      <c r="AY150" s="255" t="s">
        <v>142</v>
      </c>
    </row>
    <row r="151" s="1" customFormat="1" ht="38.25" customHeight="1">
      <c r="B151" s="45"/>
      <c r="C151" s="220" t="s">
        <v>460</v>
      </c>
      <c r="D151" s="220" t="s">
        <v>145</v>
      </c>
      <c r="E151" s="221" t="s">
        <v>461</v>
      </c>
      <c r="F151" s="222" t="s">
        <v>462</v>
      </c>
      <c r="G151" s="223" t="s">
        <v>165</v>
      </c>
      <c r="H151" s="224">
        <v>0.81899999999999995</v>
      </c>
      <c r="I151" s="225"/>
      <c r="J151" s="226">
        <f>ROUND(I151*H151,2)</f>
        <v>0</v>
      </c>
      <c r="K151" s="222" t="s">
        <v>149</v>
      </c>
      <c r="L151" s="71"/>
      <c r="M151" s="227" t="s">
        <v>21</v>
      </c>
      <c r="N151" s="228" t="s">
        <v>43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229</v>
      </c>
      <c r="AT151" s="23" t="s">
        <v>145</v>
      </c>
      <c r="AU151" s="23" t="s">
        <v>83</v>
      </c>
      <c r="AY151" s="23" t="s">
        <v>142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80</v>
      </c>
      <c r="BK151" s="231">
        <f>ROUND(I151*H151,2)</f>
        <v>0</v>
      </c>
      <c r="BL151" s="23" t="s">
        <v>229</v>
      </c>
      <c r="BM151" s="23" t="s">
        <v>463</v>
      </c>
    </row>
    <row r="152" s="12" customFormat="1">
      <c r="B152" s="245"/>
      <c r="C152" s="246"/>
      <c r="D152" s="232" t="s">
        <v>154</v>
      </c>
      <c r="E152" s="247" t="s">
        <v>21</v>
      </c>
      <c r="F152" s="248" t="s">
        <v>464</v>
      </c>
      <c r="G152" s="246"/>
      <c r="H152" s="249">
        <v>0.81899999999999995</v>
      </c>
      <c r="I152" s="250"/>
      <c r="J152" s="246"/>
      <c r="K152" s="246"/>
      <c r="L152" s="251"/>
      <c r="M152" s="267"/>
      <c r="N152" s="268"/>
      <c r="O152" s="268"/>
      <c r="P152" s="268"/>
      <c r="Q152" s="268"/>
      <c r="R152" s="268"/>
      <c r="S152" s="268"/>
      <c r="T152" s="269"/>
      <c r="AT152" s="255" t="s">
        <v>154</v>
      </c>
      <c r="AU152" s="255" t="s">
        <v>83</v>
      </c>
      <c r="AV152" s="12" t="s">
        <v>83</v>
      </c>
      <c r="AW152" s="12" t="s">
        <v>36</v>
      </c>
      <c r="AX152" s="12" t="s">
        <v>80</v>
      </c>
      <c r="AY152" s="255" t="s">
        <v>142</v>
      </c>
    </row>
    <row r="153" s="1" customFormat="1" ht="6.96" customHeight="1">
      <c r="B153" s="66"/>
      <c r="C153" s="67"/>
      <c r="D153" s="67"/>
      <c r="E153" s="67"/>
      <c r="F153" s="67"/>
      <c r="G153" s="67"/>
      <c r="H153" s="67"/>
      <c r="I153" s="165"/>
      <c r="J153" s="67"/>
      <c r="K153" s="67"/>
      <c r="L153" s="71"/>
    </row>
  </sheetData>
  <sheetProtection sheet="1" autoFilter="0" formatColumns="0" formatRows="0" objects="1" scenarios="1" spinCount="100000" saltValue="v9m7zwbSG0YocR6RNd0RMC2xQ9EbAoedU39/TPvrD+cTitjpuVu83BPBthQokK6q4su4i19MXn63/+u7/7hKVQ==" hashValue="Yj+1bqH8yYbBGoWF7oxH0J+hp6lVvrb95iYnPE+HPC6+VulLlM+q2Uv1uZQdtk5DGO036bWr8J0mTjRVO+WOpA==" algorithmName="SHA-512" password="CC35"/>
  <autoFilter ref="C82:K152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465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82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ROUND(SUM(BE83:BE120), 2)</f>
        <v>0</v>
      </c>
      <c r="G30" s="46"/>
      <c r="H30" s="46"/>
      <c r="I30" s="157">
        <v>0.20999999999999999</v>
      </c>
      <c r="J30" s="156">
        <f>ROUND(ROUND((SUM(BE83:BE120)),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ROUND(SUM(BF83:BF120), 2)</f>
        <v>0</v>
      </c>
      <c r="G31" s="46"/>
      <c r="H31" s="46"/>
      <c r="I31" s="157">
        <v>0.14999999999999999</v>
      </c>
      <c r="J31" s="156">
        <f>ROUND(ROUND((SUM(BF83:BF120)),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ROUND(SUM(BG83:BG120),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ROUND(SUM(BH83:BH120),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ROUND(SUM(BI83:BI120),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05 - Lávka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246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119</v>
      </c>
      <c r="E59" s="186"/>
      <c r="F59" s="186"/>
      <c r="G59" s="186"/>
      <c r="H59" s="186"/>
      <c r="I59" s="187"/>
      <c r="J59" s="188">
        <f>J89</f>
        <v>0</v>
      </c>
      <c r="K59" s="189"/>
    </row>
    <row r="60" s="8" customFormat="1" ht="14.88" customHeight="1">
      <c r="B60" s="183"/>
      <c r="C60" s="184"/>
      <c r="D60" s="185" t="s">
        <v>120</v>
      </c>
      <c r="E60" s="186"/>
      <c r="F60" s="186"/>
      <c r="G60" s="186"/>
      <c r="H60" s="186"/>
      <c r="I60" s="187"/>
      <c r="J60" s="188">
        <f>J92</f>
        <v>0</v>
      </c>
      <c r="K60" s="189"/>
    </row>
    <row r="61" s="7" customFormat="1" ht="24.96" customHeight="1">
      <c r="B61" s="176"/>
      <c r="C61" s="177"/>
      <c r="D61" s="178" t="s">
        <v>122</v>
      </c>
      <c r="E61" s="179"/>
      <c r="F61" s="179"/>
      <c r="G61" s="179"/>
      <c r="H61" s="179"/>
      <c r="I61" s="180"/>
      <c r="J61" s="181">
        <f>J94</f>
        <v>0</v>
      </c>
      <c r="K61" s="182"/>
    </row>
    <row r="62" s="8" customFormat="1" ht="19.92" customHeight="1">
      <c r="B62" s="183"/>
      <c r="C62" s="184"/>
      <c r="D62" s="185" t="s">
        <v>379</v>
      </c>
      <c r="E62" s="186"/>
      <c r="F62" s="186"/>
      <c r="G62" s="186"/>
      <c r="H62" s="186"/>
      <c r="I62" s="187"/>
      <c r="J62" s="188">
        <f>J95</f>
        <v>0</v>
      </c>
      <c r="K62" s="189"/>
    </row>
    <row r="63" s="8" customFormat="1" ht="19.92" customHeight="1">
      <c r="B63" s="183"/>
      <c r="C63" s="184"/>
      <c r="D63" s="185" t="s">
        <v>466</v>
      </c>
      <c r="E63" s="186"/>
      <c r="F63" s="186"/>
      <c r="G63" s="186"/>
      <c r="H63" s="186"/>
      <c r="I63" s="187"/>
      <c r="J63" s="188">
        <f>J110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126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VD Jince - sanace průsaků tělesem hráze a odbahnění nádrže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111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SO 05 - Lávka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>Jince</v>
      </c>
      <c r="G77" s="73"/>
      <c r="H77" s="73"/>
      <c r="I77" s="193" t="s">
        <v>25</v>
      </c>
      <c r="J77" s="84" t="str">
        <f>IF(J12="","",J12)</f>
        <v>29. 9. 2017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Povodí Vltavy s.p.</v>
      </c>
      <c r="G79" s="73"/>
      <c r="H79" s="73"/>
      <c r="I79" s="193" t="s">
        <v>33</v>
      </c>
      <c r="J79" s="192" t="str">
        <f>E21</f>
        <v>VODNÍ DÍLA - TBD a.s.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127</v>
      </c>
      <c r="D82" s="196" t="s">
        <v>57</v>
      </c>
      <c r="E82" s="196" t="s">
        <v>53</v>
      </c>
      <c r="F82" s="196" t="s">
        <v>128</v>
      </c>
      <c r="G82" s="196" t="s">
        <v>129</v>
      </c>
      <c r="H82" s="196" t="s">
        <v>130</v>
      </c>
      <c r="I82" s="197" t="s">
        <v>131</v>
      </c>
      <c r="J82" s="196" t="s">
        <v>115</v>
      </c>
      <c r="K82" s="198" t="s">
        <v>132</v>
      </c>
      <c r="L82" s="199"/>
      <c r="M82" s="101" t="s">
        <v>133</v>
      </c>
      <c r="N82" s="102" t="s">
        <v>42</v>
      </c>
      <c r="O82" s="102" t="s">
        <v>134</v>
      </c>
      <c r="P82" s="102" t="s">
        <v>135</v>
      </c>
      <c r="Q82" s="102" t="s">
        <v>136</v>
      </c>
      <c r="R82" s="102" t="s">
        <v>137</v>
      </c>
      <c r="S82" s="102" t="s">
        <v>138</v>
      </c>
      <c r="T82" s="103" t="s">
        <v>139</v>
      </c>
    </row>
    <row r="83" s="1" customFormat="1" ht="29.28" customHeight="1">
      <c r="B83" s="45"/>
      <c r="C83" s="107" t="s">
        <v>116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P84+P94</f>
        <v>0</v>
      </c>
      <c r="Q83" s="105"/>
      <c r="R83" s="201">
        <f>R84+R94</f>
        <v>4.3024666899999993</v>
      </c>
      <c r="S83" s="105"/>
      <c r="T83" s="202">
        <f>T84+T94</f>
        <v>0</v>
      </c>
      <c r="AT83" s="23" t="s">
        <v>71</v>
      </c>
      <c r="AU83" s="23" t="s">
        <v>117</v>
      </c>
      <c r="BK83" s="203">
        <f>BK84+BK94</f>
        <v>0</v>
      </c>
    </row>
    <row r="84" s="10" customFormat="1" ht="37.44" customHeight="1">
      <c r="B84" s="204"/>
      <c r="C84" s="205"/>
      <c r="D84" s="206" t="s">
        <v>71</v>
      </c>
      <c r="E84" s="207" t="s">
        <v>140</v>
      </c>
      <c r="F84" s="207" t="s">
        <v>141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P85+P89</f>
        <v>0</v>
      </c>
      <c r="Q84" s="212"/>
      <c r="R84" s="213">
        <f>R85+R89</f>
        <v>1.1224919999999998</v>
      </c>
      <c r="S84" s="212"/>
      <c r="T84" s="214">
        <f>T85+T89</f>
        <v>0</v>
      </c>
      <c r="AR84" s="215" t="s">
        <v>80</v>
      </c>
      <c r="AT84" s="216" t="s">
        <v>71</v>
      </c>
      <c r="AU84" s="216" t="s">
        <v>72</v>
      </c>
      <c r="AY84" s="215" t="s">
        <v>142</v>
      </c>
      <c r="BK84" s="217">
        <f>BK85+BK89</f>
        <v>0</v>
      </c>
    </row>
    <row r="85" s="10" customFormat="1" ht="19.92" customHeight="1">
      <c r="B85" s="204"/>
      <c r="C85" s="205"/>
      <c r="D85" s="206" t="s">
        <v>71</v>
      </c>
      <c r="E85" s="218" t="s">
        <v>162</v>
      </c>
      <c r="F85" s="218" t="s">
        <v>258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SUM(P86:P88)</f>
        <v>0</v>
      </c>
      <c r="Q85" s="212"/>
      <c r="R85" s="213">
        <f>SUM(R86:R88)</f>
        <v>1.1224919999999998</v>
      </c>
      <c r="S85" s="212"/>
      <c r="T85" s="214">
        <f>SUM(T86:T88)</f>
        <v>0</v>
      </c>
      <c r="AR85" s="215" t="s">
        <v>80</v>
      </c>
      <c r="AT85" s="216" t="s">
        <v>71</v>
      </c>
      <c r="AU85" s="216" t="s">
        <v>80</v>
      </c>
      <c r="AY85" s="215" t="s">
        <v>142</v>
      </c>
      <c r="BK85" s="217">
        <f>SUM(BK86:BK88)</f>
        <v>0</v>
      </c>
    </row>
    <row r="86" s="1" customFormat="1" ht="25.5" customHeight="1">
      <c r="B86" s="45"/>
      <c r="C86" s="220" t="s">
        <v>80</v>
      </c>
      <c r="D86" s="220" t="s">
        <v>145</v>
      </c>
      <c r="E86" s="221" t="s">
        <v>396</v>
      </c>
      <c r="F86" s="222" t="s">
        <v>467</v>
      </c>
      <c r="G86" s="223" t="s">
        <v>148</v>
      </c>
      <c r="H86" s="224">
        <v>29.399999999999999</v>
      </c>
      <c r="I86" s="225"/>
      <c r="J86" s="226">
        <f>ROUND(I86*H86,2)</f>
        <v>0</v>
      </c>
      <c r="K86" s="222" t="s">
        <v>149</v>
      </c>
      <c r="L86" s="71"/>
      <c r="M86" s="227" t="s">
        <v>21</v>
      </c>
      <c r="N86" s="228" t="s">
        <v>43</v>
      </c>
      <c r="O86" s="46"/>
      <c r="P86" s="229">
        <f>O86*H86</f>
        <v>0</v>
      </c>
      <c r="Q86" s="229">
        <v>0.038179999999999999</v>
      </c>
      <c r="R86" s="229">
        <f>Q86*H86</f>
        <v>1.1224919999999998</v>
      </c>
      <c r="S86" s="229">
        <v>0</v>
      </c>
      <c r="T86" s="230">
        <f>S86*H86</f>
        <v>0</v>
      </c>
      <c r="AR86" s="23" t="s">
        <v>150</v>
      </c>
      <c r="AT86" s="23" t="s">
        <v>145</v>
      </c>
      <c r="AU86" s="23" t="s">
        <v>83</v>
      </c>
      <c r="AY86" s="23" t="s">
        <v>142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80</v>
      </c>
      <c r="BK86" s="231">
        <f>ROUND(I86*H86,2)</f>
        <v>0</v>
      </c>
      <c r="BL86" s="23" t="s">
        <v>150</v>
      </c>
      <c r="BM86" s="23" t="s">
        <v>468</v>
      </c>
    </row>
    <row r="87" s="1" customFormat="1">
      <c r="B87" s="45"/>
      <c r="C87" s="73"/>
      <c r="D87" s="232" t="s">
        <v>152</v>
      </c>
      <c r="E87" s="73"/>
      <c r="F87" s="233" t="s">
        <v>469</v>
      </c>
      <c r="G87" s="73"/>
      <c r="H87" s="73"/>
      <c r="I87" s="190"/>
      <c r="J87" s="73"/>
      <c r="K87" s="73"/>
      <c r="L87" s="71"/>
      <c r="M87" s="234"/>
      <c r="N87" s="46"/>
      <c r="O87" s="46"/>
      <c r="P87" s="46"/>
      <c r="Q87" s="46"/>
      <c r="R87" s="46"/>
      <c r="S87" s="46"/>
      <c r="T87" s="94"/>
      <c r="AT87" s="23" t="s">
        <v>152</v>
      </c>
      <c r="AU87" s="23" t="s">
        <v>83</v>
      </c>
    </row>
    <row r="88" s="12" customFormat="1">
      <c r="B88" s="245"/>
      <c r="C88" s="246"/>
      <c r="D88" s="232" t="s">
        <v>154</v>
      </c>
      <c r="E88" s="247" t="s">
        <v>21</v>
      </c>
      <c r="F88" s="248" t="s">
        <v>470</v>
      </c>
      <c r="G88" s="246"/>
      <c r="H88" s="249">
        <v>29.399999999999999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AT88" s="255" t="s">
        <v>154</v>
      </c>
      <c r="AU88" s="255" t="s">
        <v>83</v>
      </c>
      <c r="AV88" s="12" t="s">
        <v>83</v>
      </c>
      <c r="AW88" s="12" t="s">
        <v>36</v>
      </c>
      <c r="AX88" s="12" t="s">
        <v>80</v>
      </c>
      <c r="AY88" s="255" t="s">
        <v>142</v>
      </c>
    </row>
    <row r="89" s="10" customFormat="1" ht="29.88" customHeight="1">
      <c r="B89" s="204"/>
      <c r="C89" s="205"/>
      <c r="D89" s="206" t="s">
        <v>71</v>
      </c>
      <c r="E89" s="218" t="s">
        <v>143</v>
      </c>
      <c r="F89" s="218" t="s">
        <v>144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P90+P91+P92</f>
        <v>0</v>
      </c>
      <c r="Q89" s="212"/>
      <c r="R89" s="213">
        <f>R90+R91+R92</f>
        <v>0</v>
      </c>
      <c r="S89" s="212"/>
      <c r="T89" s="214">
        <f>T90+T91+T92</f>
        <v>0</v>
      </c>
      <c r="AR89" s="215" t="s">
        <v>80</v>
      </c>
      <c r="AT89" s="216" t="s">
        <v>71</v>
      </c>
      <c r="AU89" s="216" t="s">
        <v>80</v>
      </c>
      <c r="AY89" s="215" t="s">
        <v>142</v>
      </c>
      <c r="BK89" s="217">
        <f>BK90+BK91+BK92</f>
        <v>0</v>
      </c>
    </row>
    <row r="90" s="1" customFormat="1" ht="25.5" customHeight="1">
      <c r="B90" s="45"/>
      <c r="C90" s="220" t="s">
        <v>83</v>
      </c>
      <c r="D90" s="220" t="s">
        <v>145</v>
      </c>
      <c r="E90" s="221" t="s">
        <v>471</v>
      </c>
      <c r="F90" s="222" t="s">
        <v>472</v>
      </c>
      <c r="G90" s="223" t="s">
        <v>165</v>
      </c>
      <c r="H90" s="224">
        <v>3.5790000000000002</v>
      </c>
      <c r="I90" s="225"/>
      <c r="J90" s="226">
        <f>ROUND(I90*H90,2)</f>
        <v>0</v>
      </c>
      <c r="K90" s="222" t="s">
        <v>149</v>
      </c>
      <c r="L90" s="71"/>
      <c r="M90" s="227" t="s">
        <v>21</v>
      </c>
      <c r="N90" s="228" t="s">
        <v>43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150</v>
      </c>
      <c r="AT90" s="23" t="s">
        <v>145</v>
      </c>
      <c r="AU90" s="23" t="s">
        <v>83</v>
      </c>
      <c r="AY90" s="23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80</v>
      </c>
      <c r="BK90" s="231">
        <f>ROUND(I90*H90,2)</f>
        <v>0</v>
      </c>
      <c r="BL90" s="23" t="s">
        <v>150</v>
      </c>
      <c r="BM90" s="23" t="s">
        <v>473</v>
      </c>
    </row>
    <row r="91" s="12" customFormat="1">
      <c r="B91" s="245"/>
      <c r="C91" s="246"/>
      <c r="D91" s="232" t="s">
        <v>154</v>
      </c>
      <c r="E91" s="247" t="s">
        <v>21</v>
      </c>
      <c r="F91" s="248" t="s">
        <v>474</v>
      </c>
      <c r="G91" s="246"/>
      <c r="H91" s="249">
        <v>3.5790000000000002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AT91" s="255" t="s">
        <v>154</v>
      </c>
      <c r="AU91" s="255" t="s">
        <v>83</v>
      </c>
      <c r="AV91" s="12" t="s">
        <v>83</v>
      </c>
      <c r="AW91" s="12" t="s">
        <v>36</v>
      </c>
      <c r="AX91" s="12" t="s">
        <v>80</v>
      </c>
      <c r="AY91" s="255" t="s">
        <v>142</v>
      </c>
    </row>
    <row r="92" s="10" customFormat="1" ht="22.32" customHeight="1">
      <c r="B92" s="204"/>
      <c r="C92" s="205"/>
      <c r="D92" s="206" t="s">
        <v>71</v>
      </c>
      <c r="E92" s="218" t="s">
        <v>184</v>
      </c>
      <c r="F92" s="218" t="s">
        <v>185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AR92" s="215" t="s">
        <v>80</v>
      </c>
      <c r="AT92" s="216" t="s">
        <v>71</v>
      </c>
      <c r="AU92" s="216" t="s">
        <v>83</v>
      </c>
      <c r="AY92" s="215" t="s">
        <v>142</v>
      </c>
      <c r="BK92" s="217">
        <f>BK93</f>
        <v>0</v>
      </c>
    </row>
    <row r="93" s="1" customFormat="1" ht="25.5" customHeight="1">
      <c r="B93" s="45"/>
      <c r="C93" s="220" t="s">
        <v>162</v>
      </c>
      <c r="D93" s="220" t="s">
        <v>145</v>
      </c>
      <c r="E93" s="221" t="s">
        <v>282</v>
      </c>
      <c r="F93" s="222" t="s">
        <v>375</v>
      </c>
      <c r="G93" s="223" t="s">
        <v>165</v>
      </c>
      <c r="H93" s="224">
        <v>4.3470000000000004</v>
      </c>
      <c r="I93" s="225"/>
      <c r="J93" s="226">
        <f>ROUND(I93*H93,2)</f>
        <v>0</v>
      </c>
      <c r="K93" s="222" t="s">
        <v>149</v>
      </c>
      <c r="L93" s="71"/>
      <c r="M93" s="227" t="s">
        <v>21</v>
      </c>
      <c r="N93" s="228" t="s">
        <v>43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150</v>
      </c>
      <c r="AT93" s="23" t="s">
        <v>145</v>
      </c>
      <c r="AU93" s="23" t="s">
        <v>162</v>
      </c>
      <c r="AY93" s="23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80</v>
      </c>
      <c r="BK93" s="231">
        <f>ROUND(I93*H93,2)</f>
        <v>0</v>
      </c>
      <c r="BL93" s="23" t="s">
        <v>150</v>
      </c>
      <c r="BM93" s="23" t="s">
        <v>475</v>
      </c>
    </row>
    <row r="94" s="10" customFormat="1" ht="37.44" customHeight="1">
      <c r="B94" s="204"/>
      <c r="C94" s="205"/>
      <c r="D94" s="206" t="s">
        <v>71</v>
      </c>
      <c r="E94" s="207" t="s">
        <v>222</v>
      </c>
      <c r="F94" s="207" t="s">
        <v>223</v>
      </c>
      <c r="G94" s="205"/>
      <c r="H94" s="205"/>
      <c r="I94" s="208"/>
      <c r="J94" s="209">
        <f>BK94</f>
        <v>0</v>
      </c>
      <c r="K94" s="205"/>
      <c r="L94" s="210"/>
      <c r="M94" s="211"/>
      <c r="N94" s="212"/>
      <c r="O94" s="212"/>
      <c r="P94" s="213">
        <f>P95+P110</f>
        <v>0</v>
      </c>
      <c r="Q94" s="212"/>
      <c r="R94" s="213">
        <f>R95+R110</f>
        <v>3.1799746899999999</v>
      </c>
      <c r="S94" s="212"/>
      <c r="T94" s="214">
        <f>T95+T110</f>
        <v>0</v>
      </c>
      <c r="AR94" s="215" t="s">
        <v>83</v>
      </c>
      <c r="AT94" s="216" t="s">
        <v>71</v>
      </c>
      <c r="AU94" s="216" t="s">
        <v>72</v>
      </c>
      <c r="AY94" s="215" t="s">
        <v>142</v>
      </c>
      <c r="BK94" s="217">
        <f>BK95+BK110</f>
        <v>0</v>
      </c>
    </row>
    <row r="95" s="10" customFormat="1" ht="19.92" customHeight="1">
      <c r="B95" s="204"/>
      <c r="C95" s="205"/>
      <c r="D95" s="206" t="s">
        <v>71</v>
      </c>
      <c r="E95" s="218" t="s">
        <v>425</v>
      </c>
      <c r="F95" s="218" t="s">
        <v>426</v>
      </c>
      <c r="G95" s="205"/>
      <c r="H95" s="205"/>
      <c r="I95" s="208"/>
      <c r="J95" s="219">
        <f>BK95</f>
        <v>0</v>
      </c>
      <c r="K95" s="205"/>
      <c r="L95" s="210"/>
      <c r="M95" s="211"/>
      <c r="N95" s="212"/>
      <c r="O95" s="212"/>
      <c r="P95" s="213">
        <f>SUM(P96:P109)</f>
        <v>0</v>
      </c>
      <c r="Q95" s="212"/>
      <c r="R95" s="213">
        <f>SUM(R96:R109)</f>
        <v>3.06595</v>
      </c>
      <c r="S95" s="212"/>
      <c r="T95" s="214">
        <f>SUM(T96:T109)</f>
        <v>0</v>
      </c>
      <c r="AR95" s="215" t="s">
        <v>83</v>
      </c>
      <c r="AT95" s="216" t="s">
        <v>71</v>
      </c>
      <c r="AU95" s="216" t="s">
        <v>80</v>
      </c>
      <c r="AY95" s="215" t="s">
        <v>142</v>
      </c>
      <c r="BK95" s="217">
        <f>SUM(BK96:BK109)</f>
        <v>0</v>
      </c>
    </row>
    <row r="96" s="1" customFormat="1" ht="25.5" customHeight="1">
      <c r="B96" s="45"/>
      <c r="C96" s="220" t="s">
        <v>150</v>
      </c>
      <c r="D96" s="220" t="s">
        <v>145</v>
      </c>
      <c r="E96" s="221" t="s">
        <v>476</v>
      </c>
      <c r="F96" s="222" t="s">
        <v>477</v>
      </c>
      <c r="G96" s="223" t="s">
        <v>402</v>
      </c>
      <c r="H96" s="224">
        <v>3579</v>
      </c>
      <c r="I96" s="225"/>
      <c r="J96" s="226">
        <f>ROUND(I96*H96,2)</f>
        <v>0</v>
      </c>
      <c r="K96" s="222" t="s">
        <v>149</v>
      </c>
      <c r="L96" s="71"/>
      <c r="M96" s="227" t="s">
        <v>21</v>
      </c>
      <c r="N96" s="228" t="s">
        <v>43</v>
      </c>
      <c r="O96" s="46"/>
      <c r="P96" s="229">
        <f>O96*H96</f>
        <v>0</v>
      </c>
      <c r="Q96" s="229">
        <v>5.0000000000000002E-05</v>
      </c>
      <c r="R96" s="229">
        <f>Q96*H96</f>
        <v>0.17895</v>
      </c>
      <c r="S96" s="229">
        <v>0</v>
      </c>
      <c r="T96" s="230">
        <f>S96*H96</f>
        <v>0</v>
      </c>
      <c r="AR96" s="23" t="s">
        <v>229</v>
      </c>
      <c r="AT96" s="23" t="s">
        <v>145</v>
      </c>
      <c r="AU96" s="23" t="s">
        <v>83</v>
      </c>
      <c r="AY96" s="23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229</v>
      </c>
      <c r="BM96" s="23" t="s">
        <v>478</v>
      </c>
    </row>
    <row r="97" s="1" customFormat="1">
      <c r="B97" s="45"/>
      <c r="C97" s="73"/>
      <c r="D97" s="232" t="s">
        <v>152</v>
      </c>
      <c r="E97" s="73"/>
      <c r="F97" s="233" t="s">
        <v>479</v>
      </c>
      <c r="G97" s="73"/>
      <c r="H97" s="73"/>
      <c r="I97" s="190"/>
      <c r="J97" s="73"/>
      <c r="K97" s="73"/>
      <c r="L97" s="71"/>
      <c r="M97" s="234"/>
      <c r="N97" s="46"/>
      <c r="O97" s="46"/>
      <c r="P97" s="46"/>
      <c r="Q97" s="46"/>
      <c r="R97" s="46"/>
      <c r="S97" s="46"/>
      <c r="T97" s="94"/>
      <c r="AT97" s="23" t="s">
        <v>152</v>
      </c>
      <c r="AU97" s="23" t="s">
        <v>83</v>
      </c>
    </row>
    <row r="98" s="1" customFormat="1" ht="38.25" customHeight="1">
      <c r="B98" s="45"/>
      <c r="C98" s="220" t="s">
        <v>179</v>
      </c>
      <c r="D98" s="220" t="s">
        <v>145</v>
      </c>
      <c r="E98" s="221" t="s">
        <v>480</v>
      </c>
      <c r="F98" s="222" t="s">
        <v>481</v>
      </c>
      <c r="G98" s="223" t="s">
        <v>165</v>
      </c>
      <c r="H98" s="224">
        <v>3.0659999999999998</v>
      </c>
      <c r="I98" s="225"/>
      <c r="J98" s="226">
        <f>ROUND(I98*H98,2)</f>
        <v>0</v>
      </c>
      <c r="K98" s="222" t="s">
        <v>149</v>
      </c>
      <c r="L98" s="71"/>
      <c r="M98" s="227" t="s">
        <v>21</v>
      </c>
      <c r="N98" s="228" t="s">
        <v>43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229</v>
      </c>
      <c r="AT98" s="23" t="s">
        <v>145</v>
      </c>
      <c r="AU98" s="23" t="s">
        <v>83</v>
      </c>
      <c r="AY98" s="23" t="s">
        <v>142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80</v>
      </c>
      <c r="BK98" s="231">
        <f>ROUND(I98*H98,2)</f>
        <v>0</v>
      </c>
      <c r="BL98" s="23" t="s">
        <v>229</v>
      </c>
      <c r="BM98" s="23" t="s">
        <v>482</v>
      </c>
    </row>
    <row r="99" s="1" customFormat="1" ht="16.5" customHeight="1">
      <c r="B99" s="45"/>
      <c r="C99" s="270" t="s">
        <v>186</v>
      </c>
      <c r="D99" s="270" t="s">
        <v>233</v>
      </c>
      <c r="E99" s="271" t="s">
        <v>483</v>
      </c>
      <c r="F99" s="272" t="s">
        <v>484</v>
      </c>
      <c r="G99" s="273" t="s">
        <v>165</v>
      </c>
      <c r="H99" s="274">
        <v>2.4990000000000001</v>
      </c>
      <c r="I99" s="275"/>
      <c r="J99" s="276">
        <f>ROUND(I99*H99,2)</f>
        <v>0</v>
      </c>
      <c r="K99" s="272" t="s">
        <v>149</v>
      </c>
      <c r="L99" s="277"/>
      <c r="M99" s="278" t="s">
        <v>21</v>
      </c>
      <c r="N99" s="279" t="s">
        <v>43</v>
      </c>
      <c r="O99" s="46"/>
      <c r="P99" s="229">
        <f>O99*H99</f>
        <v>0</v>
      </c>
      <c r="Q99" s="229">
        <v>1</v>
      </c>
      <c r="R99" s="229">
        <f>Q99*H99</f>
        <v>2.4990000000000001</v>
      </c>
      <c r="S99" s="229">
        <v>0</v>
      </c>
      <c r="T99" s="230">
        <f>S99*H99</f>
        <v>0</v>
      </c>
      <c r="AR99" s="23" t="s">
        <v>450</v>
      </c>
      <c r="AT99" s="23" t="s">
        <v>233</v>
      </c>
      <c r="AU99" s="23" t="s">
        <v>83</v>
      </c>
      <c r="AY99" s="23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80</v>
      </c>
      <c r="BK99" s="231">
        <f>ROUND(I99*H99,2)</f>
        <v>0</v>
      </c>
      <c r="BL99" s="23" t="s">
        <v>229</v>
      </c>
      <c r="BM99" s="23" t="s">
        <v>485</v>
      </c>
    </row>
    <row r="100" s="1" customFormat="1">
      <c r="B100" s="45"/>
      <c r="C100" s="73"/>
      <c r="D100" s="232" t="s">
        <v>152</v>
      </c>
      <c r="E100" s="73"/>
      <c r="F100" s="233" t="s">
        <v>486</v>
      </c>
      <c r="G100" s="73"/>
      <c r="H100" s="73"/>
      <c r="I100" s="190"/>
      <c r="J100" s="73"/>
      <c r="K100" s="73"/>
      <c r="L100" s="71"/>
      <c r="M100" s="234"/>
      <c r="N100" s="46"/>
      <c r="O100" s="46"/>
      <c r="P100" s="46"/>
      <c r="Q100" s="46"/>
      <c r="R100" s="46"/>
      <c r="S100" s="46"/>
      <c r="T100" s="94"/>
      <c r="AT100" s="23" t="s">
        <v>152</v>
      </c>
      <c r="AU100" s="23" t="s">
        <v>83</v>
      </c>
    </row>
    <row r="101" s="12" customFormat="1">
      <c r="B101" s="245"/>
      <c r="C101" s="246"/>
      <c r="D101" s="232" t="s">
        <v>154</v>
      </c>
      <c r="E101" s="247" t="s">
        <v>21</v>
      </c>
      <c r="F101" s="248" t="s">
        <v>487</v>
      </c>
      <c r="G101" s="246"/>
      <c r="H101" s="249">
        <v>2.4990000000000001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154</v>
      </c>
      <c r="AU101" s="255" t="s">
        <v>83</v>
      </c>
      <c r="AV101" s="12" t="s">
        <v>83</v>
      </c>
      <c r="AW101" s="12" t="s">
        <v>36</v>
      </c>
      <c r="AX101" s="12" t="s">
        <v>80</v>
      </c>
      <c r="AY101" s="255" t="s">
        <v>142</v>
      </c>
    </row>
    <row r="102" s="1" customFormat="1" ht="16.5" customHeight="1">
      <c r="B102" s="45"/>
      <c r="C102" s="270" t="s">
        <v>191</v>
      </c>
      <c r="D102" s="270" t="s">
        <v>233</v>
      </c>
      <c r="E102" s="271" t="s">
        <v>488</v>
      </c>
      <c r="F102" s="272" t="s">
        <v>489</v>
      </c>
      <c r="G102" s="273" t="s">
        <v>165</v>
      </c>
      <c r="H102" s="274">
        <v>0.070000000000000007</v>
      </c>
      <c r="I102" s="275"/>
      <c r="J102" s="276">
        <f>ROUND(I102*H102,2)</f>
        <v>0</v>
      </c>
      <c r="K102" s="272" t="s">
        <v>149</v>
      </c>
      <c r="L102" s="277"/>
      <c r="M102" s="278" t="s">
        <v>21</v>
      </c>
      <c r="N102" s="279" t="s">
        <v>43</v>
      </c>
      <c r="O102" s="46"/>
      <c r="P102" s="229">
        <f>O102*H102</f>
        <v>0</v>
      </c>
      <c r="Q102" s="229">
        <v>1</v>
      </c>
      <c r="R102" s="229">
        <f>Q102*H102</f>
        <v>0.070000000000000007</v>
      </c>
      <c r="S102" s="229">
        <v>0</v>
      </c>
      <c r="T102" s="230">
        <f>S102*H102</f>
        <v>0</v>
      </c>
      <c r="AR102" s="23" t="s">
        <v>450</v>
      </c>
      <c r="AT102" s="23" t="s">
        <v>233</v>
      </c>
      <c r="AU102" s="23" t="s">
        <v>83</v>
      </c>
      <c r="AY102" s="23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80</v>
      </c>
      <c r="BK102" s="231">
        <f>ROUND(I102*H102,2)</f>
        <v>0</v>
      </c>
      <c r="BL102" s="23" t="s">
        <v>229</v>
      </c>
      <c r="BM102" s="23" t="s">
        <v>490</v>
      </c>
    </row>
    <row r="103" s="1" customFormat="1">
      <c r="B103" s="45"/>
      <c r="C103" s="73"/>
      <c r="D103" s="232" t="s">
        <v>152</v>
      </c>
      <c r="E103" s="73"/>
      <c r="F103" s="233" t="s">
        <v>491</v>
      </c>
      <c r="G103" s="73"/>
      <c r="H103" s="73"/>
      <c r="I103" s="190"/>
      <c r="J103" s="73"/>
      <c r="K103" s="73"/>
      <c r="L103" s="71"/>
      <c r="M103" s="234"/>
      <c r="N103" s="46"/>
      <c r="O103" s="46"/>
      <c r="P103" s="46"/>
      <c r="Q103" s="46"/>
      <c r="R103" s="46"/>
      <c r="S103" s="46"/>
      <c r="T103" s="94"/>
      <c r="AT103" s="23" t="s">
        <v>152</v>
      </c>
      <c r="AU103" s="23" t="s">
        <v>83</v>
      </c>
    </row>
    <row r="104" s="12" customFormat="1">
      <c r="B104" s="245"/>
      <c r="C104" s="246"/>
      <c r="D104" s="232" t="s">
        <v>154</v>
      </c>
      <c r="E104" s="247" t="s">
        <v>21</v>
      </c>
      <c r="F104" s="248" t="s">
        <v>492</v>
      </c>
      <c r="G104" s="246"/>
      <c r="H104" s="249">
        <v>0.070000000000000007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154</v>
      </c>
      <c r="AU104" s="255" t="s">
        <v>83</v>
      </c>
      <c r="AV104" s="12" t="s">
        <v>83</v>
      </c>
      <c r="AW104" s="12" t="s">
        <v>36</v>
      </c>
      <c r="AX104" s="12" t="s">
        <v>80</v>
      </c>
      <c r="AY104" s="255" t="s">
        <v>142</v>
      </c>
    </row>
    <row r="105" s="1" customFormat="1" ht="16.5" customHeight="1">
      <c r="B105" s="45"/>
      <c r="C105" s="270" t="s">
        <v>198</v>
      </c>
      <c r="D105" s="270" t="s">
        <v>233</v>
      </c>
      <c r="E105" s="271" t="s">
        <v>493</v>
      </c>
      <c r="F105" s="272" t="s">
        <v>494</v>
      </c>
      <c r="G105" s="273" t="s">
        <v>165</v>
      </c>
      <c r="H105" s="274">
        <v>0.078</v>
      </c>
      <c r="I105" s="275"/>
      <c r="J105" s="276">
        <f>ROUND(I105*H105,2)</f>
        <v>0</v>
      </c>
      <c r="K105" s="272" t="s">
        <v>149</v>
      </c>
      <c r="L105" s="277"/>
      <c r="M105" s="278" t="s">
        <v>21</v>
      </c>
      <c r="N105" s="279" t="s">
        <v>43</v>
      </c>
      <c r="O105" s="46"/>
      <c r="P105" s="229">
        <f>O105*H105</f>
        <v>0</v>
      </c>
      <c r="Q105" s="229">
        <v>1</v>
      </c>
      <c r="R105" s="229">
        <f>Q105*H105</f>
        <v>0.078</v>
      </c>
      <c r="S105" s="229">
        <v>0</v>
      </c>
      <c r="T105" s="230">
        <f>S105*H105</f>
        <v>0</v>
      </c>
      <c r="AR105" s="23" t="s">
        <v>450</v>
      </c>
      <c r="AT105" s="23" t="s">
        <v>233</v>
      </c>
      <c r="AU105" s="23" t="s">
        <v>83</v>
      </c>
      <c r="AY105" s="23" t="s">
        <v>142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229</v>
      </c>
      <c r="BM105" s="23" t="s">
        <v>495</v>
      </c>
    </row>
    <row r="106" s="1" customFormat="1">
      <c r="B106" s="45"/>
      <c r="C106" s="73"/>
      <c r="D106" s="232" t="s">
        <v>152</v>
      </c>
      <c r="E106" s="73"/>
      <c r="F106" s="233" t="s">
        <v>496</v>
      </c>
      <c r="G106" s="73"/>
      <c r="H106" s="73"/>
      <c r="I106" s="190"/>
      <c r="J106" s="73"/>
      <c r="K106" s="73"/>
      <c r="L106" s="71"/>
      <c r="M106" s="234"/>
      <c r="N106" s="46"/>
      <c r="O106" s="46"/>
      <c r="P106" s="46"/>
      <c r="Q106" s="46"/>
      <c r="R106" s="46"/>
      <c r="S106" s="46"/>
      <c r="T106" s="94"/>
      <c r="AT106" s="23" t="s">
        <v>152</v>
      </c>
      <c r="AU106" s="23" t="s">
        <v>83</v>
      </c>
    </row>
    <row r="107" s="12" customFormat="1">
      <c r="B107" s="245"/>
      <c r="C107" s="246"/>
      <c r="D107" s="232" t="s">
        <v>154</v>
      </c>
      <c r="E107" s="247" t="s">
        <v>21</v>
      </c>
      <c r="F107" s="248" t="s">
        <v>497</v>
      </c>
      <c r="G107" s="246"/>
      <c r="H107" s="249">
        <v>0.078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154</v>
      </c>
      <c r="AU107" s="255" t="s">
        <v>83</v>
      </c>
      <c r="AV107" s="12" t="s">
        <v>83</v>
      </c>
      <c r="AW107" s="12" t="s">
        <v>36</v>
      </c>
      <c r="AX107" s="12" t="s">
        <v>80</v>
      </c>
      <c r="AY107" s="255" t="s">
        <v>142</v>
      </c>
    </row>
    <row r="108" s="1" customFormat="1" ht="16.5" customHeight="1">
      <c r="B108" s="45"/>
      <c r="C108" s="220" t="s">
        <v>143</v>
      </c>
      <c r="D108" s="220" t="s">
        <v>145</v>
      </c>
      <c r="E108" s="221" t="s">
        <v>264</v>
      </c>
      <c r="F108" s="222" t="s">
        <v>498</v>
      </c>
      <c r="G108" s="223" t="s">
        <v>432</v>
      </c>
      <c r="H108" s="224">
        <v>15</v>
      </c>
      <c r="I108" s="225"/>
      <c r="J108" s="226">
        <f>ROUND(I108*H108,2)</f>
        <v>0</v>
      </c>
      <c r="K108" s="222" t="s">
        <v>21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0.016</v>
      </c>
      <c r="R108" s="229">
        <f>Q108*H108</f>
        <v>0.23999999999999999</v>
      </c>
      <c r="S108" s="229">
        <v>0</v>
      </c>
      <c r="T108" s="230">
        <f>S108*H108</f>
        <v>0</v>
      </c>
      <c r="AR108" s="23" t="s">
        <v>229</v>
      </c>
      <c r="AT108" s="23" t="s">
        <v>145</v>
      </c>
      <c r="AU108" s="23" t="s">
        <v>83</v>
      </c>
      <c r="AY108" s="23" t="s">
        <v>142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229</v>
      </c>
      <c r="BM108" s="23" t="s">
        <v>499</v>
      </c>
    </row>
    <row r="109" s="1" customFormat="1">
      <c r="B109" s="45"/>
      <c r="C109" s="73"/>
      <c r="D109" s="232" t="s">
        <v>152</v>
      </c>
      <c r="E109" s="73"/>
      <c r="F109" s="233" t="s">
        <v>434</v>
      </c>
      <c r="G109" s="73"/>
      <c r="H109" s="73"/>
      <c r="I109" s="190"/>
      <c r="J109" s="73"/>
      <c r="K109" s="73"/>
      <c r="L109" s="71"/>
      <c r="M109" s="234"/>
      <c r="N109" s="46"/>
      <c r="O109" s="46"/>
      <c r="P109" s="46"/>
      <c r="Q109" s="46"/>
      <c r="R109" s="46"/>
      <c r="S109" s="46"/>
      <c r="T109" s="94"/>
      <c r="AT109" s="23" t="s">
        <v>152</v>
      </c>
      <c r="AU109" s="23" t="s">
        <v>83</v>
      </c>
    </row>
    <row r="110" s="10" customFormat="1" ht="29.88" customHeight="1">
      <c r="B110" s="204"/>
      <c r="C110" s="205"/>
      <c r="D110" s="206" t="s">
        <v>71</v>
      </c>
      <c r="E110" s="218" t="s">
        <v>500</v>
      </c>
      <c r="F110" s="218" t="s">
        <v>501</v>
      </c>
      <c r="G110" s="205"/>
      <c r="H110" s="205"/>
      <c r="I110" s="208"/>
      <c r="J110" s="219">
        <f>BK110</f>
        <v>0</v>
      </c>
      <c r="K110" s="205"/>
      <c r="L110" s="210"/>
      <c r="M110" s="211"/>
      <c r="N110" s="212"/>
      <c r="O110" s="212"/>
      <c r="P110" s="213">
        <f>SUM(P111:P120)</f>
        <v>0</v>
      </c>
      <c r="Q110" s="212"/>
      <c r="R110" s="213">
        <f>SUM(R111:R120)</f>
        <v>0.11402469</v>
      </c>
      <c r="S110" s="212"/>
      <c r="T110" s="214">
        <f>SUM(T111:T120)</f>
        <v>0</v>
      </c>
      <c r="AR110" s="215" t="s">
        <v>83</v>
      </c>
      <c r="AT110" s="216" t="s">
        <v>71</v>
      </c>
      <c r="AU110" s="216" t="s">
        <v>80</v>
      </c>
      <c r="AY110" s="215" t="s">
        <v>142</v>
      </c>
      <c r="BK110" s="217">
        <f>SUM(BK111:BK120)</f>
        <v>0</v>
      </c>
    </row>
    <row r="111" s="1" customFormat="1" ht="25.5" customHeight="1">
      <c r="B111" s="45"/>
      <c r="C111" s="220" t="s">
        <v>207</v>
      </c>
      <c r="D111" s="220" t="s">
        <v>145</v>
      </c>
      <c r="E111" s="221" t="s">
        <v>502</v>
      </c>
      <c r="F111" s="222" t="s">
        <v>503</v>
      </c>
      <c r="G111" s="223" t="s">
        <v>240</v>
      </c>
      <c r="H111" s="224">
        <v>97.456999999999994</v>
      </c>
      <c r="I111" s="225"/>
      <c r="J111" s="226">
        <f>ROUND(I111*H111,2)</f>
        <v>0</v>
      </c>
      <c r="K111" s="222" t="s">
        <v>149</v>
      </c>
      <c r="L111" s="71"/>
      <c r="M111" s="227" t="s">
        <v>21</v>
      </c>
      <c r="N111" s="228" t="s">
        <v>43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229</v>
      </c>
      <c r="AT111" s="23" t="s">
        <v>145</v>
      </c>
      <c r="AU111" s="23" t="s">
        <v>83</v>
      </c>
      <c r="AY111" s="23" t="s">
        <v>142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80</v>
      </c>
      <c r="BK111" s="231">
        <f>ROUND(I111*H111,2)</f>
        <v>0</v>
      </c>
      <c r="BL111" s="23" t="s">
        <v>229</v>
      </c>
      <c r="BM111" s="23" t="s">
        <v>504</v>
      </c>
    </row>
    <row r="112" s="12" customFormat="1">
      <c r="B112" s="245"/>
      <c r="C112" s="246"/>
      <c r="D112" s="232" t="s">
        <v>154</v>
      </c>
      <c r="E112" s="247" t="s">
        <v>21</v>
      </c>
      <c r="F112" s="248" t="s">
        <v>505</v>
      </c>
      <c r="G112" s="246"/>
      <c r="H112" s="249">
        <v>97.456999999999994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154</v>
      </c>
      <c r="AU112" s="255" t="s">
        <v>83</v>
      </c>
      <c r="AV112" s="12" t="s">
        <v>83</v>
      </c>
      <c r="AW112" s="12" t="s">
        <v>36</v>
      </c>
      <c r="AX112" s="12" t="s">
        <v>80</v>
      </c>
      <c r="AY112" s="255" t="s">
        <v>142</v>
      </c>
    </row>
    <row r="113" s="1" customFormat="1" ht="25.5" customHeight="1">
      <c r="B113" s="45"/>
      <c r="C113" s="220" t="s">
        <v>156</v>
      </c>
      <c r="D113" s="220" t="s">
        <v>145</v>
      </c>
      <c r="E113" s="221" t="s">
        <v>506</v>
      </c>
      <c r="F113" s="222" t="s">
        <v>507</v>
      </c>
      <c r="G113" s="223" t="s">
        <v>240</v>
      </c>
      <c r="H113" s="224">
        <v>97.456999999999994</v>
      </c>
      <c r="I113" s="225"/>
      <c r="J113" s="226">
        <f>ROUND(I113*H113,2)</f>
        <v>0</v>
      </c>
      <c r="K113" s="222" t="s">
        <v>508</v>
      </c>
      <c r="L113" s="71"/>
      <c r="M113" s="227" t="s">
        <v>21</v>
      </c>
      <c r="N113" s="228" t="s">
        <v>43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229</v>
      </c>
      <c r="AT113" s="23" t="s">
        <v>145</v>
      </c>
      <c r="AU113" s="23" t="s">
        <v>83</v>
      </c>
      <c r="AY113" s="23" t="s">
        <v>142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80</v>
      </c>
      <c r="BK113" s="231">
        <f>ROUND(I113*H113,2)</f>
        <v>0</v>
      </c>
      <c r="BL113" s="23" t="s">
        <v>229</v>
      </c>
      <c r="BM113" s="23" t="s">
        <v>509</v>
      </c>
    </row>
    <row r="114" s="12" customFormat="1">
      <c r="B114" s="245"/>
      <c r="C114" s="246"/>
      <c r="D114" s="232" t="s">
        <v>154</v>
      </c>
      <c r="E114" s="247" t="s">
        <v>21</v>
      </c>
      <c r="F114" s="248" t="s">
        <v>505</v>
      </c>
      <c r="G114" s="246"/>
      <c r="H114" s="249">
        <v>97.456999999999994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154</v>
      </c>
      <c r="AU114" s="255" t="s">
        <v>83</v>
      </c>
      <c r="AV114" s="12" t="s">
        <v>83</v>
      </c>
      <c r="AW114" s="12" t="s">
        <v>36</v>
      </c>
      <c r="AX114" s="12" t="s">
        <v>80</v>
      </c>
      <c r="AY114" s="255" t="s">
        <v>142</v>
      </c>
    </row>
    <row r="115" s="1" customFormat="1" ht="16.5" customHeight="1">
      <c r="B115" s="45"/>
      <c r="C115" s="220" t="s">
        <v>215</v>
      </c>
      <c r="D115" s="220" t="s">
        <v>145</v>
      </c>
      <c r="E115" s="221" t="s">
        <v>510</v>
      </c>
      <c r="F115" s="222" t="s">
        <v>511</v>
      </c>
      <c r="G115" s="223" t="s">
        <v>240</v>
      </c>
      <c r="H115" s="224">
        <v>97.456999999999994</v>
      </c>
      <c r="I115" s="225"/>
      <c r="J115" s="226">
        <f>ROUND(I115*H115,2)</f>
        <v>0</v>
      </c>
      <c r="K115" s="222" t="s">
        <v>149</v>
      </c>
      <c r="L115" s="71"/>
      <c r="M115" s="227" t="s">
        <v>21</v>
      </c>
      <c r="N115" s="228" t="s">
        <v>43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229</v>
      </c>
      <c r="AT115" s="23" t="s">
        <v>145</v>
      </c>
      <c r="AU115" s="23" t="s">
        <v>83</v>
      </c>
      <c r="AY115" s="23" t="s">
        <v>142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80</v>
      </c>
      <c r="BK115" s="231">
        <f>ROUND(I115*H115,2)</f>
        <v>0</v>
      </c>
      <c r="BL115" s="23" t="s">
        <v>229</v>
      </c>
      <c r="BM115" s="23" t="s">
        <v>512</v>
      </c>
    </row>
    <row r="116" s="12" customFormat="1">
      <c r="B116" s="245"/>
      <c r="C116" s="246"/>
      <c r="D116" s="232" t="s">
        <v>154</v>
      </c>
      <c r="E116" s="247" t="s">
        <v>21</v>
      </c>
      <c r="F116" s="248" t="s">
        <v>505</v>
      </c>
      <c r="G116" s="246"/>
      <c r="H116" s="249">
        <v>97.456999999999994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154</v>
      </c>
      <c r="AU116" s="255" t="s">
        <v>83</v>
      </c>
      <c r="AV116" s="12" t="s">
        <v>83</v>
      </c>
      <c r="AW116" s="12" t="s">
        <v>36</v>
      </c>
      <c r="AX116" s="12" t="s">
        <v>80</v>
      </c>
      <c r="AY116" s="255" t="s">
        <v>142</v>
      </c>
    </row>
    <row r="117" s="1" customFormat="1" ht="25.5" customHeight="1">
      <c r="B117" s="45"/>
      <c r="C117" s="220" t="s">
        <v>226</v>
      </c>
      <c r="D117" s="220" t="s">
        <v>145</v>
      </c>
      <c r="E117" s="221" t="s">
        <v>513</v>
      </c>
      <c r="F117" s="222" t="s">
        <v>514</v>
      </c>
      <c r="G117" s="223" t="s">
        <v>240</v>
      </c>
      <c r="H117" s="224">
        <v>97.456999999999994</v>
      </c>
      <c r="I117" s="225"/>
      <c r="J117" s="226">
        <f>ROUND(I117*H117,2)</f>
        <v>0</v>
      </c>
      <c r="K117" s="222" t="s">
        <v>149</v>
      </c>
      <c r="L117" s="71"/>
      <c r="M117" s="227" t="s">
        <v>21</v>
      </c>
      <c r="N117" s="228" t="s">
        <v>43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3" t="s">
        <v>229</v>
      </c>
      <c r="AT117" s="23" t="s">
        <v>145</v>
      </c>
      <c r="AU117" s="23" t="s">
        <v>83</v>
      </c>
      <c r="AY117" s="23" t="s">
        <v>142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80</v>
      </c>
      <c r="BK117" s="231">
        <f>ROUND(I117*H117,2)</f>
        <v>0</v>
      </c>
      <c r="BL117" s="23" t="s">
        <v>229</v>
      </c>
      <c r="BM117" s="23" t="s">
        <v>515</v>
      </c>
    </row>
    <row r="118" s="12" customFormat="1">
      <c r="B118" s="245"/>
      <c r="C118" s="246"/>
      <c r="D118" s="232" t="s">
        <v>154</v>
      </c>
      <c r="E118" s="247" t="s">
        <v>21</v>
      </c>
      <c r="F118" s="248" t="s">
        <v>505</v>
      </c>
      <c r="G118" s="246"/>
      <c r="H118" s="249">
        <v>97.456999999999994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154</v>
      </c>
      <c r="AU118" s="255" t="s">
        <v>83</v>
      </c>
      <c r="AV118" s="12" t="s">
        <v>83</v>
      </c>
      <c r="AW118" s="12" t="s">
        <v>36</v>
      </c>
      <c r="AX118" s="12" t="s">
        <v>80</v>
      </c>
      <c r="AY118" s="255" t="s">
        <v>142</v>
      </c>
    </row>
    <row r="119" s="1" customFormat="1" ht="25.5" customHeight="1">
      <c r="B119" s="45"/>
      <c r="C119" s="220" t="s">
        <v>237</v>
      </c>
      <c r="D119" s="220" t="s">
        <v>145</v>
      </c>
      <c r="E119" s="221" t="s">
        <v>516</v>
      </c>
      <c r="F119" s="222" t="s">
        <v>517</v>
      </c>
      <c r="G119" s="223" t="s">
        <v>240</v>
      </c>
      <c r="H119" s="224">
        <v>97.456999999999994</v>
      </c>
      <c r="I119" s="225"/>
      <c r="J119" s="226">
        <f>ROUND(I119*H119,2)</f>
        <v>0</v>
      </c>
      <c r="K119" s="222" t="s">
        <v>149</v>
      </c>
      <c r="L119" s="71"/>
      <c r="M119" s="227" t="s">
        <v>21</v>
      </c>
      <c r="N119" s="228" t="s">
        <v>43</v>
      </c>
      <c r="O119" s="46"/>
      <c r="P119" s="229">
        <f>O119*H119</f>
        <v>0</v>
      </c>
      <c r="Q119" s="229">
        <v>0.00117</v>
      </c>
      <c r="R119" s="229">
        <f>Q119*H119</f>
        <v>0.11402469</v>
      </c>
      <c r="S119" s="229">
        <v>0</v>
      </c>
      <c r="T119" s="230">
        <f>S119*H119</f>
        <v>0</v>
      </c>
      <c r="AR119" s="23" t="s">
        <v>229</v>
      </c>
      <c r="AT119" s="23" t="s">
        <v>145</v>
      </c>
      <c r="AU119" s="23" t="s">
        <v>83</v>
      </c>
      <c r="AY119" s="23" t="s">
        <v>142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80</v>
      </c>
      <c r="BK119" s="231">
        <f>ROUND(I119*H119,2)</f>
        <v>0</v>
      </c>
      <c r="BL119" s="23" t="s">
        <v>229</v>
      </c>
      <c r="BM119" s="23" t="s">
        <v>518</v>
      </c>
    </row>
    <row r="120" s="12" customFormat="1">
      <c r="B120" s="245"/>
      <c r="C120" s="246"/>
      <c r="D120" s="232" t="s">
        <v>154</v>
      </c>
      <c r="E120" s="247" t="s">
        <v>21</v>
      </c>
      <c r="F120" s="248" t="s">
        <v>505</v>
      </c>
      <c r="G120" s="246"/>
      <c r="H120" s="249">
        <v>97.456999999999994</v>
      </c>
      <c r="I120" s="250"/>
      <c r="J120" s="246"/>
      <c r="K120" s="246"/>
      <c r="L120" s="251"/>
      <c r="M120" s="267"/>
      <c r="N120" s="268"/>
      <c r="O120" s="268"/>
      <c r="P120" s="268"/>
      <c r="Q120" s="268"/>
      <c r="R120" s="268"/>
      <c r="S120" s="268"/>
      <c r="T120" s="269"/>
      <c r="AT120" s="255" t="s">
        <v>154</v>
      </c>
      <c r="AU120" s="255" t="s">
        <v>83</v>
      </c>
      <c r="AV120" s="12" t="s">
        <v>83</v>
      </c>
      <c r="AW120" s="12" t="s">
        <v>36</v>
      </c>
      <c r="AX120" s="12" t="s">
        <v>80</v>
      </c>
      <c r="AY120" s="255" t="s">
        <v>142</v>
      </c>
    </row>
    <row r="121" s="1" customFormat="1" ht="6.96" customHeight="1">
      <c r="B121" s="66"/>
      <c r="C121" s="67"/>
      <c r="D121" s="67"/>
      <c r="E121" s="67"/>
      <c r="F121" s="67"/>
      <c r="G121" s="67"/>
      <c r="H121" s="67"/>
      <c r="I121" s="165"/>
      <c r="J121" s="67"/>
      <c r="K121" s="67"/>
      <c r="L121" s="71"/>
    </row>
  </sheetData>
  <sheetProtection sheet="1" autoFilter="0" formatColumns="0" formatRows="0" objects="1" scenarios="1" spinCount="100000" saltValue="qFJu/3I/+j6p8CWpKtGha5t+iXF6MIxq5VhhMYV6nxIDzPI6bRJzNhi24HL5YxIcY3WuMqFHDEjBegcBDkp18Q==" hashValue="q9KQywYbV6oq00gkPLwqeget5BSH406FbpYE9f6+chbzWaVMyfo0Eg+oFlk5ff1W1Qh/5g5szqMlNae+U3KIAg==" algorithmName="SHA-512" password="CC35"/>
  <autoFilter ref="C82:K120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519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ROUND(SUM(BE82:BE107), 2)</f>
        <v>0</v>
      </c>
      <c r="G30" s="46"/>
      <c r="H30" s="46"/>
      <c r="I30" s="157">
        <v>0.20999999999999999</v>
      </c>
      <c r="J30" s="156">
        <f>ROUND(ROUND((SUM(BE82:BE107)),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ROUND(SUM(BF82:BF107), 2)</f>
        <v>0</v>
      </c>
      <c r="G31" s="46"/>
      <c r="H31" s="46"/>
      <c r="I31" s="157">
        <v>0.14999999999999999</v>
      </c>
      <c r="J31" s="156">
        <f>ROUND(ROUND((SUM(BF82:BF107)),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ROUND(SUM(BG82:BG107),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ROUND(SUM(BH82:BH107),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ROUND(SUM(BI82:BI107),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06 - Odbahnění nádrže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520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521</v>
      </c>
      <c r="E59" s="186"/>
      <c r="F59" s="186"/>
      <c r="G59" s="186"/>
      <c r="H59" s="186"/>
      <c r="I59" s="187"/>
      <c r="J59" s="188">
        <f>J99</f>
        <v>0</v>
      </c>
      <c r="K59" s="189"/>
    </row>
    <row r="60" s="8" customFormat="1" ht="14.88" customHeight="1">
      <c r="B60" s="183"/>
      <c r="C60" s="184"/>
      <c r="D60" s="185" t="s">
        <v>120</v>
      </c>
      <c r="E60" s="186"/>
      <c r="F60" s="186"/>
      <c r="G60" s="186"/>
      <c r="H60" s="186"/>
      <c r="I60" s="187"/>
      <c r="J60" s="188">
        <f>J100</f>
        <v>0</v>
      </c>
      <c r="K60" s="189"/>
    </row>
    <row r="61" s="7" customFormat="1" ht="24.96" customHeight="1">
      <c r="B61" s="176"/>
      <c r="C61" s="177"/>
      <c r="D61" s="178" t="s">
        <v>124</v>
      </c>
      <c r="E61" s="179"/>
      <c r="F61" s="179"/>
      <c r="G61" s="179"/>
      <c r="H61" s="179"/>
      <c r="I61" s="180"/>
      <c r="J61" s="181">
        <f>J102</f>
        <v>0</v>
      </c>
      <c r="K61" s="182"/>
    </row>
    <row r="62" s="8" customFormat="1" ht="19.92" customHeight="1">
      <c r="B62" s="183"/>
      <c r="C62" s="184"/>
      <c r="D62" s="185" t="s">
        <v>125</v>
      </c>
      <c r="E62" s="186"/>
      <c r="F62" s="186"/>
      <c r="G62" s="186"/>
      <c r="H62" s="186"/>
      <c r="I62" s="187"/>
      <c r="J62" s="188">
        <f>J103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126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6.5" customHeight="1">
      <c r="B72" s="45"/>
      <c r="C72" s="73"/>
      <c r="D72" s="73"/>
      <c r="E72" s="191" t="str">
        <f>E7</f>
        <v>VD Jince - sanace průsaků tělesem hráze a odbahnění nádrže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111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7.25" customHeight="1">
      <c r="B74" s="45"/>
      <c r="C74" s="73"/>
      <c r="D74" s="73"/>
      <c r="E74" s="81" t="str">
        <f>E9</f>
        <v>SO 06 - Odbahnění nádrže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Jince</v>
      </c>
      <c r="G76" s="73"/>
      <c r="H76" s="73"/>
      <c r="I76" s="193" t="s">
        <v>25</v>
      </c>
      <c r="J76" s="84" t="str">
        <f>IF(J12="","",J12)</f>
        <v>29. 9. 2017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Povodí Vltavy s.p.</v>
      </c>
      <c r="G78" s="73"/>
      <c r="H78" s="73"/>
      <c r="I78" s="193" t="s">
        <v>33</v>
      </c>
      <c r="J78" s="192" t="str">
        <f>E21</f>
        <v>VODNÍ DÍLA - TBD a.s.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127</v>
      </c>
      <c r="D81" s="196" t="s">
        <v>57</v>
      </c>
      <c r="E81" s="196" t="s">
        <v>53</v>
      </c>
      <c r="F81" s="196" t="s">
        <v>128</v>
      </c>
      <c r="G81" s="196" t="s">
        <v>129</v>
      </c>
      <c r="H81" s="196" t="s">
        <v>130</v>
      </c>
      <c r="I81" s="197" t="s">
        <v>131</v>
      </c>
      <c r="J81" s="196" t="s">
        <v>115</v>
      </c>
      <c r="K81" s="198" t="s">
        <v>132</v>
      </c>
      <c r="L81" s="199"/>
      <c r="M81" s="101" t="s">
        <v>133</v>
      </c>
      <c r="N81" s="102" t="s">
        <v>42</v>
      </c>
      <c r="O81" s="102" t="s">
        <v>134</v>
      </c>
      <c r="P81" s="102" t="s">
        <v>135</v>
      </c>
      <c r="Q81" s="102" t="s">
        <v>136</v>
      </c>
      <c r="R81" s="102" t="s">
        <v>137</v>
      </c>
      <c r="S81" s="102" t="s">
        <v>138</v>
      </c>
      <c r="T81" s="103" t="s">
        <v>139</v>
      </c>
    </row>
    <row r="82" s="1" customFormat="1" ht="29.28" customHeight="1">
      <c r="B82" s="45"/>
      <c r="C82" s="107" t="s">
        <v>116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P83+P102</f>
        <v>0</v>
      </c>
      <c r="Q82" s="105"/>
      <c r="R82" s="201">
        <f>R83+R102</f>
        <v>43.169999999999995</v>
      </c>
      <c r="S82" s="105"/>
      <c r="T82" s="202">
        <f>T83+T102</f>
        <v>0</v>
      </c>
      <c r="AT82" s="23" t="s">
        <v>71</v>
      </c>
      <c r="AU82" s="23" t="s">
        <v>117</v>
      </c>
      <c r="BK82" s="203">
        <f>BK83+BK102</f>
        <v>0</v>
      </c>
    </row>
    <row r="83" s="10" customFormat="1" ht="37.44" customHeight="1">
      <c r="B83" s="204"/>
      <c r="C83" s="205"/>
      <c r="D83" s="206" t="s">
        <v>71</v>
      </c>
      <c r="E83" s="207" t="s">
        <v>140</v>
      </c>
      <c r="F83" s="207" t="s">
        <v>141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P84+P99</f>
        <v>0</v>
      </c>
      <c r="Q83" s="212"/>
      <c r="R83" s="213">
        <f>R84+R99</f>
        <v>0</v>
      </c>
      <c r="S83" s="212"/>
      <c r="T83" s="214">
        <f>T84+T99</f>
        <v>0</v>
      </c>
      <c r="AR83" s="215" t="s">
        <v>80</v>
      </c>
      <c r="AT83" s="216" t="s">
        <v>71</v>
      </c>
      <c r="AU83" s="216" t="s">
        <v>72</v>
      </c>
      <c r="AY83" s="215" t="s">
        <v>142</v>
      </c>
      <c r="BK83" s="217">
        <f>BK84+BK99</f>
        <v>0</v>
      </c>
    </row>
    <row r="84" s="10" customFormat="1" ht="19.92" customHeight="1">
      <c r="B84" s="204"/>
      <c r="C84" s="205"/>
      <c r="D84" s="206" t="s">
        <v>71</v>
      </c>
      <c r="E84" s="218" t="s">
        <v>80</v>
      </c>
      <c r="F84" s="218" t="s">
        <v>522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SUM(P85:P98)</f>
        <v>0</v>
      </c>
      <c r="Q84" s="212"/>
      <c r="R84" s="213">
        <f>SUM(R85:R98)</f>
        <v>0</v>
      </c>
      <c r="S84" s="212"/>
      <c r="T84" s="214">
        <f>SUM(T85:T98)</f>
        <v>0</v>
      </c>
      <c r="AR84" s="215" t="s">
        <v>80</v>
      </c>
      <c r="AT84" s="216" t="s">
        <v>71</v>
      </c>
      <c r="AU84" s="216" t="s">
        <v>80</v>
      </c>
      <c r="AY84" s="215" t="s">
        <v>142</v>
      </c>
      <c r="BK84" s="217">
        <f>SUM(BK85:BK98)</f>
        <v>0</v>
      </c>
    </row>
    <row r="85" s="1" customFormat="1" ht="38.25" customHeight="1">
      <c r="B85" s="45"/>
      <c r="C85" s="220" t="s">
        <v>80</v>
      </c>
      <c r="D85" s="220" t="s">
        <v>145</v>
      </c>
      <c r="E85" s="221" t="s">
        <v>523</v>
      </c>
      <c r="F85" s="222" t="s">
        <v>524</v>
      </c>
      <c r="G85" s="223" t="s">
        <v>159</v>
      </c>
      <c r="H85" s="224">
        <v>220</v>
      </c>
      <c r="I85" s="225"/>
      <c r="J85" s="226">
        <f>ROUND(I85*H85,2)</f>
        <v>0</v>
      </c>
      <c r="K85" s="222" t="s">
        <v>149</v>
      </c>
      <c r="L85" s="71"/>
      <c r="M85" s="227" t="s">
        <v>21</v>
      </c>
      <c r="N85" s="228" t="s">
        <v>43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150</v>
      </c>
      <c r="AT85" s="23" t="s">
        <v>145</v>
      </c>
      <c r="AU85" s="23" t="s">
        <v>83</v>
      </c>
      <c r="AY85" s="23" t="s">
        <v>142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80</v>
      </c>
      <c r="BK85" s="231">
        <f>ROUND(I85*H85,2)</f>
        <v>0</v>
      </c>
      <c r="BL85" s="23" t="s">
        <v>150</v>
      </c>
      <c r="BM85" s="23" t="s">
        <v>525</v>
      </c>
    </row>
    <row r="86" s="1" customFormat="1" ht="38.25" customHeight="1">
      <c r="B86" s="45"/>
      <c r="C86" s="220" t="s">
        <v>83</v>
      </c>
      <c r="D86" s="220" t="s">
        <v>145</v>
      </c>
      <c r="E86" s="221" t="s">
        <v>526</v>
      </c>
      <c r="F86" s="222" t="s">
        <v>527</v>
      </c>
      <c r="G86" s="223" t="s">
        <v>159</v>
      </c>
      <c r="H86" s="224">
        <v>220</v>
      </c>
      <c r="I86" s="225"/>
      <c r="J86" s="226">
        <f>ROUND(I86*H86,2)</f>
        <v>0</v>
      </c>
      <c r="K86" s="222" t="s">
        <v>149</v>
      </c>
      <c r="L86" s="71"/>
      <c r="M86" s="227" t="s">
        <v>21</v>
      </c>
      <c r="N86" s="228" t="s">
        <v>43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150</v>
      </c>
      <c r="AT86" s="23" t="s">
        <v>145</v>
      </c>
      <c r="AU86" s="23" t="s">
        <v>83</v>
      </c>
      <c r="AY86" s="23" t="s">
        <v>142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80</v>
      </c>
      <c r="BK86" s="231">
        <f>ROUND(I86*H86,2)</f>
        <v>0</v>
      </c>
      <c r="BL86" s="23" t="s">
        <v>150</v>
      </c>
      <c r="BM86" s="23" t="s">
        <v>528</v>
      </c>
    </row>
    <row r="87" s="1" customFormat="1" ht="25.5" customHeight="1">
      <c r="B87" s="45"/>
      <c r="C87" s="220" t="s">
        <v>162</v>
      </c>
      <c r="D87" s="220" t="s">
        <v>145</v>
      </c>
      <c r="E87" s="221" t="s">
        <v>529</v>
      </c>
      <c r="F87" s="222" t="s">
        <v>530</v>
      </c>
      <c r="G87" s="223" t="s">
        <v>159</v>
      </c>
      <c r="H87" s="224">
        <v>400</v>
      </c>
      <c r="I87" s="225"/>
      <c r="J87" s="226">
        <f>ROUND(I87*H87,2)</f>
        <v>0</v>
      </c>
      <c r="K87" s="222" t="s">
        <v>149</v>
      </c>
      <c r="L87" s="71"/>
      <c r="M87" s="227" t="s">
        <v>21</v>
      </c>
      <c r="N87" s="228" t="s">
        <v>43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150</v>
      </c>
      <c r="AT87" s="23" t="s">
        <v>145</v>
      </c>
      <c r="AU87" s="23" t="s">
        <v>83</v>
      </c>
      <c r="AY87" s="23" t="s">
        <v>142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80</v>
      </c>
      <c r="BK87" s="231">
        <f>ROUND(I87*H87,2)</f>
        <v>0</v>
      </c>
      <c r="BL87" s="23" t="s">
        <v>150</v>
      </c>
      <c r="BM87" s="23" t="s">
        <v>531</v>
      </c>
    </row>
    <row r="88" s="1" customFormat="1" ht="38.25" customHeight="1">
      <c r="B88" s="45"/>
      <c r="C88" s="220" t="s">
        <v>150</v>
      </c>
      <c r="D88" s="220" t="s">
        <v>145</v>
      </c>
      <c r="E88" s="221" t="s">
        <v>532</v>
      </c>
      <c r="F88" s="222" t="s">
        <v>533</v>
      </c>
      <c r="G88" s="223" t="s">
        <v>159</v>
      </c>
      <c r="H88" s="224">
        <v>50</v>
      </c>
      <c r="I88" s="225"/>
      <c r="J88" s="226">
        <f>ROUND(I88*H88,2)</f>
        <v>0</v>
      </c>
      <c r="K88" s="222" t="s">
        <v>149</v>
      </c>
      <c r="L88" s="71"/>
      <c r="M88" s="227" t="s">
        <v>21</v>
      </c>
      <c r="N88" s="228" t="s">
        <v>43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150</v>
      </c>
      <c r="AT88" s="23" t="s">
        <v>145</v>
      </c>
      <c r="AU88" s="23" t="s">
        <v>83</v>
      </c>
      <c r="AY88" s="23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80</v>
      </c>
      <c r="BK88" s="231">
        <f>ROUND(I88*H88,2)</f>
        <v>0</v>
      </c>
      <c r="BL88" s="23" t="s">
        <v>150</v>
      </c>
      <c r="BM88" s="23" t="s">
        <v>534</v>
      </c>
    </row>
    <row r="89" s="1" customFormat="1" ht="38.25" customHeight="1">
      <c r="B89" s="45"/>
      <c r="C89" s="220" t="s">
        <v>179</v>
      </c>
      <c r="D89" s="220" t="s">
        <v>145</v>
      </c>
      <c r="E89" s="221" t="s">
        <v>535</v>
      </c>
      <c r="F89" s="222" t="s">
        <v>536</v>
      </c>
      <c r="G89" s="223" t="s">
        <v>159</v>
      </c>
      <c r="H89" s="224">
        <v>620</v>
      </c>
      <c r="I89" s="225"/>
      <c r="J89" s="226">
        <f>ROUND(I89*H89,2)</f>
        <v>0</v>
      </c>
      <c r="K89" s="222" t="s">
        <v>149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150</v>
      </c>
      <c r="AT89" s="23" t="s">
        <v>145</v>
      </c>
      <c r="AU89" s="23" t="s">
        <v>83</v>
      </c>
      <c r="AY89" s="23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150</v>
      </c>
      <c r="BM89" s="23" t="s">
        <v>537</v>
      </c>
    </row>
    <row r="90" s="1" customFormat="1" ht="38.25" customHeight="1">
      <c r="B90" s="45"/>
      <c r="C90" s="220" t="s">
        <v>186</v>
      </c>
      <c r="D90" s="220" t="s">
        <v>145</v>
      </c>
      <c r="E90" s="221" t="s">
        <v>538</v>
      </c>
      <c r="F90" s="222" t="s">
        <v>539</v>
      </c>
      <c r="G90" s="223" t="s">
        <v>159</v>
      </c>
      <c r="H90" s="224">
        <v>220</v>
      </c>
      <c r="I90" s="225"/>
      <c r="J90" s="226">
        <f>ROUND(I90*H90,2)</f>
        <v>0</v>
      </c>
      <c r="K90" s="222" t="s">
        <v>149</v>
      </c>
      <c r="L90" s="71"/>
      <c r="M90" s="227" t="s">
        <v>21</v>
      </c>
      <c r="N90" s="228" t="s">
        <v>43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150</v>
      </c>
      <c r="AT90" s="23" t="s">
        <v>145</v>
      </c>
      <c r="AU90" s="23" t="s">
        <v>83</v>
      </c>
      <c r="AY90" s="23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80</v>
      </c>
      <c r="BK90" s="231">
        <f>ROUND(I90*H90,2)</f>
        <v>0</v>
      </c>
      <c r="BL90" s="23" t="s">
        <v>150</v>
      </c>
      <c r="BM90" s="23" t="s">
        <v>540</v>
      </c>
    </row>
    <row r="91" s="1" customFormat="1" ht="38.25" customHeight="1">
      <c r="B91" s="45"/>
      <c r="C91" s="220" t="s">
        <v>191</v>
      </c>
      <c r="D91" s="220" t="s">
        <v>145</v>
      </c>
      <c r="E91" s="221" t="s">
        <v>541</v>
      </c>
      <c r="F91" s="222" t="s">
        <v>542</v>
      </c>
      <c r="G91" s="223" t="s">
        <v>159</v>
      </c>
      <c r="H91" s="224">
        <v>890</v>
      </c>
      <c r="I91" s="225"/>
      <c r="J91" s="226">
        <f>ROUND(I91*H91,2)</f>
        <v>0</v>
      </c>
      <c r="K91" s="222" t="s">
        <v>149</v>
      </c>
      <c r="L91" s="71"/>
      <c r="M91" s="227" t="s">
        <v>21</v>
      </c>
      <c r="N91" s="228" t="s">
        <v>43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150</v>
      </c>
      <c r="AT91" s="23" t="s">
        <v>145</v>
      </c>
      <c r="AU91" s="23" t="s">
        <v>83</v>
      </c>
      <c r="AY91" s="23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80</v>
      </c>
      <c r="BK91" s="231">
        <f>ROUND(I91*H91,2)</f>
        <v>0</v>
      </c>
      <c r="BL91" s="23" t="s">
        <v>150</v>
      </c>
      <c r="BM91" s="23" t="s">
        <v>543</v>
      </c>
    </row>
    <row r="92" s="1" customFormat="1" ht="51" customHeight="1">
      <c r="B92" s="45"/>
      <c r="C92" s="220" t="s">
        <v>198</v>
      </c>
      <c r="D92" s="220" t="s">
        <v>145</v>
      </c>
      <c r="E92" s="221" t="s">
        <v>544</v>
      </c>
      <c r="F92" s="222" t="s">
        <v>545</v>
      </c>
      <c r="G92" s="223" t="s">
        <v>159</v>
      </c>
      <c r="H92" s="224">
        <v>8900</v>
      </c>
      <c r="I92" s="225"/>
      <c r="J92" s="226">
        <f>ROUND(I92*H92,2)</f>
        <v>0</v>
      </c>
      <c r="K92" s="222" t="s">
        <v>149</v>
      </c>
      <c r="L92" s="71"/>
      <c r="M92" s="227" t="s">
        <v>21</v>
      </c>
      <c r="N92" s="228" t="s">
        <v>43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150</v>
      </c>
      <c r="AT92" s="23" t="s">
        <v>145</v>
      </c>
      <c r="AU92" s="23" t="s">
        <v>83</v>
      </c>
      <c r="AY92" s="23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80</v>
      </c>
      <c r="BK92" s="231">
        <f>ROUND(I92*H92,2)</f>
        <v>0</v>
      </c>
      <c r="BL92" s="23" t="s">
        <v>150</v>
      </c>
      <c r="BM92" s="23" t="s">
        <v>546</v>
      </c>
    </row>
    <row r="93" s="12" customFormat="1">
      <c r="B93" s="245"/>
      <c r="C93" s="246"/>
      <c r="D93" s="232" t="s">
        <v>154</v>
      </c>
      <c r="E93" s="247" t="s">
        <v>21</v>
      </c>
      <c r="F93" s="248" t="s">
        <v>547</v>
      </c>
      <c r="G93" s="246"/>
      <c r="H93" s="249">
        <v>890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AT93" s="255" t="s">
        <v>154</v>
      </c>
      <c r="AU93" s="255" t="s">
        <v>83</v>
      </c>
      <c r="AV93" s="12" t="s">
        <v>83</v>
      </c>
      <c r="AW93" s="12" t="s">
        <v>36</v>
      </c>
      <c r="AX93" s="12" t="s">
        <v>72</v>
      </c>
      <c r="AY93" s="255" t="s">
        <v>142</v>
      </c>
    </row>
    <row r="94" s="12" customFormat="1">
      <c r="B94" s="245"/>
      <c r="C94" s="246"/>
      <c r="D94" s="232" t="s">
        <v>154</v>
      </c>
      <c r="E94" s="247" t="s">
        <v>21</v>
      </c>
      <c r="F94" s="248" t="s">
        <v>548</v>
      </c>
      <c r="G94" s="246"/>
      <c r="H94" s="249">
        <v>8900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AT94" s="255" t="s">
        <v>154</v>
      </c>
      <c r="AU94" s="255" t="s">
        <v>83</v>
      </c>
      <c r="AV94" s="12" t="s">
        <v>83</v>
      </c>
      <c r="AW94" s="12" t="s">
        <v>36</v>
      </c>
      <c r="AX94" s="12" t="s">
        <v>80</v>
      </c>
      <c r="AY94" s="255" t="s">
        <v>142</v>
      </c>
    </row>
    <row r="95" s="1" customFormat="1" ht="16.5" customHeight="1">
      <c r="B95" s="45"/>
      <c r="C95" s="220" t="s">
        <v>143</v>
      </c>
      <c r="D95" s="220" t="s">
        <v>145</v>
      </c>
      <c r="E95" s="221" t="s">
        <v>549</v>
      </c>
      <c r="F95" s="222" t="s">
        <v>550</v>
      </c>
      <c r="G95" s="223" t="s">
        <v>159</v>
      </c>
      <c r="H95" s="224">
        <v>890</v>
      </c>
      <c r="I95" s="225"/>
      <c r="J95" s="226">
        <f>ROUND(I95*H95,2)</f>
        <v>0</v>
      </c>
      <c r="K95" s="222" t="s">
        <v>149</v>
      </c>
      <c r="L95" s="71"/>
      <c r="M95" s="227" t="s">
        <v>21</v>
      </c>
      <c r="N95" s="228" t="s">
        <v>43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150</v>
      </c>
      <c r="AT95" s="23" t="s">
        <v>145</v>
      </c>
      <c r="AU95" s="23" t="s">
        <v>83</v>
      </c>
      <c r="AY95" s="23" t="s">
        <v>142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80</v>
      </c>
      <c r="BK95" s="231">
        <f>ROUND(I95*H95,2)</f>
        <v>0</v>
      </c>
      <c r="BL95" s="23" t="s">
        <v>150</v>
      </c>
      <c r="BM95" s="23" t="s">
        <v>551</v>
      </c>
    </row>
    <row r="96" s="1" customFormat="1">
      <c r="B96" s="45"/>
      <c r="C96" s="73"/>
      <c r="D96" s="232" t="s">
        <v>152</v>
      </c>
      <c r="E96" s="73"/>
      <c r="F96" s="233" t="s">
        <v>552</v>
      </c>
      <c r="G96" s="73"/>
      <c r="H96" s="73"/>
      <c r="I96" s="190"/>
      <c r="J96" s="73"/>
      <c r="K96" s="73"/>
      <c r="L96" s="71"/>
      <c r="M96" s="234"/>
      <c r="N96" s="46"/>
      <c r="O96" s="46"/>
      <c r="P96" s="46"/>
      <c r="Q96" s="46"/>
      <c r="R96" s="46"/>
      <c r="S96" s="46"/>
      <c r="T96" s="94"/>
      <c r="AT96" s="23" t="s">
        <v>152</v>
      </c>
      <c r="AU96" s="23" t="s">
        <v>83</v>
      </c>
    </row>
    <row r="97" s="1" customFormat="1" ht="16.5" customHeight="1">
      <c r="B97" s="45"/>
      <c r="C97" s="220" t="s">
        <v>207</v>
      </c>
      <c r="D97" s="220" t="s">
        <v>145</v>
      </c>
      <c r="E97" s="221" t="s">
        <v>553</v>
      </c>
      <c r="F97" s="222" t="s">
        <v>554</v>
      </c>
      <c r="G97" s="223" t="s">
        <v>165</v>
      </c>
      <c r="H97" s="224">
        <v>1335</v>
      </c>
      <c r="I97" s="225"/>
      <c r="J97" s="226">
        <f>ROUND(I97*H97,2)</f>
        <v>0</v>
      </c>
      <c r="K97" s="222" t="s">
        <v>149</v>
      </c>
      <c r="L97" s="71"/>
      <c r="M97" s="227" t="s">
        <v>21</v>
      </c>
      <c r="N97" s="228" t="s">
        <v>43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150</v>
      </c>
      <c r="AT97" s="23" t="s">
        <v>145</v>
      </c>
      <c r="AU97" s="23" t="s">
        <v>83</v>
      </c>
      <c r="AY97" s="23" t="s">
        <v>142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80</v>
      </c>
      <c r="BK97" s="231">
        <f>ROUND(I97*H97,2)</f>
        <v>0</v>
      </c>
      <c r="BL97" s="23" t="s">
        <v>150</v>
      </c>
      <c r="BM97" s="23" t="s">
        <v>555</v>
      </c>
    </row>
    <row r="98" s="12" customFormat="1">
      <c r="B98" s="245"/>
      <c r="C98" s="246"/>
      <c r="D98" s="232" t="s">
        <v>154</v>
      </c>
      <c r="E98" s="247" t="s">
        <v>21</v>
      </c>
      <c r="F98" s="248" t="s">
        <v>556</v>
      </c>
      <c r="G98" s="246"/>
      <c r="H98" s="249">
        <v>1335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154</v>
      </c>
      <c r="AU98" s="255" t="s">
        <v>83</v>
      </c>
      <c r="AV98" s="12" t="s">
        <v>83</v>
      </c>
      <c r="AW98" s="12" t="s">
        <v>36</v>
      </c>
      <c r="AX98" s="12" t="s">
        <v>80</v>
      </c>
      <c r="AY98" s="255" t="s">
        <v>142</v>
      </c>
    </row>
    <row r="99" s="10" customFormat="1" ht="29.88" customHeight="1">
      <c r="B99" s="204"/>
      <c r="C99" s="205"/>
      <c r="D99" s="206" t="s">
        <v>71</v>
      </c>
      <c r="E99" s="218" t="s">
        <v>143</v>
      </c>
      <c r="F99" s="218" t="s">
        <v>557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P100</f>
        <v>0</v>
      </c>
      <c r="Q99" s="212"/>
      <c r="R99" s="213">
        <f>R100</f>
        <v>0</v>
      </c>
      <c r="S99" s="212"/>
      <c r="T99" s="214">
        <f>T100</f>
        <v>0</v>
      </c>
      <c r="AR99" s="215" t="s">
        <v>80</v>
      </c>
      <c r="AT99" s="216" t="s">
        <v>71</v>
      </c>
      <c r="AU99" s="216" t="s">
        <v>80</v>
      </c>
      <c r="AY99" s="215" t="s">
        <v>142</v>
      </c>
      <c r="BK99" s="217">
        <f>BK100</f>
        <v>0</v>
      </c>
    </row>
    <row r="100" s="10" customFormat="1" ht="14.88" customHeight="1">
      <c r="B100" s="204"/>
      <c r="C100" s="205"/>
      <c r="D100" s="206" t="s">
        <v>71</v>
      </c>
      <c r="E100" s="218" t="s">
        <v>184</v>
      </c>
      <c r="F100" s="218" t="s">
        <v>185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P101</f>
        <v>0</v>
      </c>
      <c r="Q100" s="212"/>
      <c r="R100" s="213">
        <f>R101</f>
        <v>0</v>
      </c>
      <c r="S100" s="212"/>
      <c r="T100" s="214">
        <f>T101</f>
        <v>0</v>
      </c>
      <c r="AR100" s="215" t="s">
        <v>80</v>
      </c>
      <c r="AT100" s="216" t="s">
        <v>71</v>
      </c>
      <c r="AU100" s="216" t="s">
        <v>83</v>
      </c>
      <c r="AY100" s="215" t="s">
        <v>142</v>
      </c>
      <c r="BK100" s="217">
        <f>BK101</f>
        <v>0</v>
      </c>
    </row>
    <row r="101" s="1" customFormat="1" ht="25.5" customHeight="1">
      <c r="B101" s="45"/>
      <c r="C101" s="220" t="s">
        <v>156</v>
      </c>
      <c r="D101" s="220" t="s">
        <v>145</v>
      </c>
      <c r="E101" s="221" t="s">
        <v>282</v>
      </c>
      <c r="F101" s="222" t="s">
        <v>375</v>
      </c>
      <c r="G101" s="223" t="s">
        <v>165</v>
      </c>
      <c r="H101" s="224">
        <v>43.170000000000002</v>
      </c>
      <c r="I101" s="225"/>
      <c r="J101" s="226">
        <f>ROUND(I101*H101,2)</f>
        <v>0</v>
      </c>
      <c r="K101" s="222" t="s">
        <v>149</v>
      </c>
      <c r="L101" s="71"/>
      <c r="M101" s="227" t="s">
        <v>21</v>
      </c>
      <c r="N101" s="228" t="s">
        <v>43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150</v>
      </c>
      <c r="AT101" s="23" t="s">
        <v>145</v>
      </c>
      <c r="AU101" s="23" t="s">
        <v>162</v>
      </c>
      <c r="AY101" s="23" t="s">
        <v>142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80</v>
      </c>
      <c r="BK101" s="231">
        <f>ROUND(I101*H101,2)</f>
        <v>0</v>
      </c>
      <c r="BL101" s="23" t="s">
        <v>150</v>
      </c>
      <c r="BM101" s="23" t="s">
        <v>558</v>
      </c>
    </row>
    <row r="102" s="10" customFormat="1" ht="37.44" customHeight="1">
      <c r="B102" s="204"/>
      <c r="C102" s="205"/>
      <c r="D102" s="206" t="s">
        <v>71</v>
      </c>
      <c r="E102" s="207" t="s">
        <v>233</v>
      </c>
      <c r="F102" s="207" t="s">
        <v>234</v>
      </c>
      <c r="G102" s="205"/>
      <c r="H102" s="205"/>
      <c r="I102" s="208"/>
      <c r="J102" s="209">
        <f>BK102</f>
        <v>0</v>
      </c>
      <c r="K102" s="205"/>
      <c r="L102" s="210"/>
      <c r="M102" s="211"/>
      <c r="N102" s="212"/>
      <c r="O102" s="212"/>
      <c r="P102" s="213">
        <f>P103</f>
        <v>0</v>
      </c>
      <c r="Q102" s="212"/>
      <c r="R102" s="213">
        <f>R103</f>
        <v>43.169999999999995</v>
      </c>
      <c r="S102" s="212"/>
      <c r="T102" s="214">
        <f>T103</f>
        <v>0</v>
      </c>
      <c r="AR102" s="215" t="s">
        <v>162</v>
      </c>
      <c r="AT102" s="216" t="s">
        <v>71</v>
      </c>
      <c r="AU102" s="216" t="s">
        <v>72</v>
      </c>
      <c r="AY102" s="215" t="s">
        <v>142</v>
      </c>
      <c r="BK102" s="217">
        <f>BK103</f>
        <v>0</v>
      </c>
    </row>
    <row r="103" s="10" customFormat="1" ht="19.92" customHeight="1">
      <c r="B103" s="204"/>
      <c r="C103" s="205"/>
      <c r="D103" s="206" t="s">
        <v>71</v>
      </c>
      <c r="E103" s="218" t="s">
        <v>235</v>
      </c>
      <c r="F103" s="218" t="s">
        <v>236</v>
      </c>
      <c r="G103" s="205"/>
      <c r="H103" s="205"/>
      <c r="I103" s="208"/>
      <c r="J103" s="219">
        <f>BK103</f>
        <v>0</v>
      </c>
      <c r="K103" s="205"/>
      <c r="L103" s="210"/>
      <c r="M103" s="211"/>
      <c r="N103" s="212"/>
      <c r="O103" s="212"/>
      <c r="P103" s="213">
        <f>SUM(P104:P107)</f>
        <v>0</v>
      </c>
      <c r="Q103" s="212"/>
      <c r="R103" s="213">
        <f>SUM(R104:R107)</f>
        <v>43.169999999999995</v>
      </c>
      <c r="S103" s="212"/>
      <c r="T103" s="214">
        <f>SUM(T104:T107)</f>
        <v>0</v>
      </c>
      <c r="AR103" s="215" t="s">
        <v>162</v>
      </c>
      <c r="AT103" s="216" t="s">
        <v>71</v>
      </c>
      <c r="AU103" s="216" t="s">
        <v>80</v>
      </c>
      <c r="AY103" s="215" t="s">
        <v>142</v>
      </c>
      <c r="BK103" s="217">
        <f>SUM(BK104:BK107)</f>
        <v>0</v>
      </c>
    </row>
    <row r="104" s="1" customFormat="1" ht="25.5" customHeight="1">
      <c r="B104" s="45"/>
      <c r="C104" s="220" t="s">
        <v>215</v>
      </c>
      <c r="D104" s="220" t="s">
        <v>145</v>
      </c>
      <c r="E104" s="221" t="s">
        <v>559</v>
      </c>
      <c r="F104" s="222" t="s">
        <v>560</v>
      </c>
      <c r="G104" s="223" t="s">
        <v>240</v>
      </c>
      <c r="H104" s="224">
        <v>60</v>
      </c>
      <c r="I104" s="225"/>
      <c r="J104" s="226">
        <f>ROUND(I104*H104,2)</f>
        <v>0</v>
      </c>
      <c r="K104" s="222" t="s">
        <v>149</v>
      </c>
      <c r="L104" s="71"/>
      <c r="M104" s="227" t="s">
        <v>21</v>
      </c>
      <c r="N104" s="228" t="s">
        <v>43</v>
      </c>
      <c r="O104" s="46"/>
      <c r="P104" s="229">
        <f>O104*H104</f>
        <v>0</v>
      </c>
      <c r="Q104" s="229">
        <v>0.083500000000000005</v>
      </c>
      <c r="R104" s="229">
        <f>Q104*H104</f>
        <v>5.0100000000000007</v>
      </c>
      <c r="S104" s="229">
        <v>0</v>
      </c>
      <c r="T104" s="230">
        <f>S104*H104</f>
        <v>0</v>
      </c>
      <c r="AR104" s="23" t="s">
        <v>328</v>
      </c>
      <c r="AT104" s="23" t="s">
        <v>145</v>
      </c>
      <c r="AU104" s="23" t="s">
        <v>83</v>
      </c>
      <c r="AY104" s="23" t="s">
        <v>142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80</v>
      </c>
      <c r="BK104" s="231">
        <f>ROUND(I104*H104,2)</f>
        <v>0</v>
      </c>
      <c r="BL104" s="23" t="s">
        <v>328</v>
      </c>
      <c r="BM104" s="23" t="s">
        <v>561</v>
      </c>
    </row>
    <row r="105" s="1" customFormat="1">
      <c r="B105" s="45"/>
      <c r="C105" s="73"/>
      <c r="D105" s="232" t="s">
        <v>152</v>
      </c>
      <c r="E105" s="73"/>
      <c r="F105" s="233" t="s">
        <v>562</v>
      </c>
      <c r="G105" s="73"/>
      <c r="H105" s="73"/>
      <c r="I105" s="190"/>
      <c r="J105" s="73"/>
      <c r="K105" s="73"/>
      <c r="L105" s="71"/>
      <c r="M105" s="234"/>
      <c r="N105" s="46"/>
      <c r="O105" s="46"/>
      <c r="P105" s="46"/>
      <c r="Q105" s="46"/>
      <c r="R105" s="46"/>
      <c r="S105" s="46"/>
      <c r="T105" s="94"/>
      <c r="AT105" s="23" t="s">
        <v>152</v>
      </c>
      <c r="AU105" s="23" t="s">
        <v>83</v>
      </c>
    </row>
    <row r="106" s="1" customFormat="1" ht="25.5" customHeight="1">
      <c r="B106" s="45"/>
      <c r="C106" s="270" t="s">
        <v>226</v>
      </c>
      <c r="D106" s="270" t="s">
        <v>233</v>
      </c>
      <c r="E106" s="271" t="s">
        <v>264</v>
      </c>
      <c r="F106" s="272" t="s">
        <v>563</v>
      </c>
      <c r="G106" s="273" t="s">
        <v>327</v>
      </c>
      <c r="H106" s="274">
        <v>20</v>
      </c>
      <c r="I106" s="275"/>
      <c r="J106" s="276">
        <f>ROUND(I106*H106,2)</f>
        <v>0</v>
      </c>
      <c r="K106" s="272" t="s">
        <v>21</v>
      </c>
      <c r="L106" s="277"/>
      <c r="M106" s="278" t="s">
        <v>21</v>
      </c>
      <c r="N106" s="279" t="s">
        <v>43</v>
      </c>
      <c r="O106" s="46"/>
      <c r="P106" s="229">
        <f>O106*H106</f>
        <v>0</v>
      </c>
      <c r="Q106" s="229">
        <v>1.9079999999999999</v>
      </c>
      <c r="R106" s="229">
        <f>Q106*H106</f>
        <v>38.159999999999997</v>
      </c>
      <c r="S106" s="229">
        <v>0</v>
      </c>
      <c r="T106" s="230">
        <f>S106*H106</f>
        <v>0</v>
      </c>
      <c r="AR106" s="23" t="s">
        <v>564</v>
      </c>
      <c r="AT106" s="23" t="s">
        <v>233</v>
      </c>
      <c r="AU106" s="23" t="s">
        <v>83</v>
      </c>
      <c r="AY106" s="23" t="s">
        <v>142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80</v>
      </c>
      <c r="BK106" s="231">
        <f>ROUND(I106*H106,2)</f>
        <v>0</v>
      </c>
      <c r="BL106" s="23" t="s">
        <v>564</v>
      </c>
      <c r="BM106" s="23" t="s">
        <v>565</v>
      </c>
    </row>
    <row r="107" s="1" customFormat="1">
      <c r="B107" s="45"/>
      <c r="C107" s="73"/>
      <c r="D107" s="232" t="s">
        <v>152</v>
      </c>
      <c r="E107" s="73"/>
      <c r="F107" s="233" t="s">
        <v>566</v>
      </c>
      <c r="G107" s="73"/>
      <c r="H107" s="73"/>
      <c r="I107" s="190"/>
      <c r="J107" s="73"/>
      <c r="K107" s="73"/>
      <c r="L107" s="71"/>
      <c r="M107" s="284"/>
      <c r="N107" s="281"/>
      <c r="O107" s="281"/>
      <c r="P107" s="281"/>
      <c r="Q107" s="281"/>
      <c r="R107" s="281"/>
      <c r="S107" s="281"/>
      <c r="T107" s="285"/>
      <c r="AT107" s="23" t="s">
        <v>152</v>
      </c>
      <c r="AU107" s="23" t="s">
        <v>83</v>
      </c>
    </row>
    <row r="108" s="1" customFormat="1" ht="6.96" customHeight="1">
      <c r="B108" s="66"/>
      <c r="C108" s="67"/>
      <c r="D108" s="67"/>
      <c r="E108" s="67"/>
      <c r="F108" s="67"/>
      <c r="G108" s="67"/>
      <c r="H108" s="67"/>
      <c r="I108" s="165"/>
      <c r="J108" s="67"/>
      <c r="K108" s="67"/>
      <c r="L108" s="71"/>
    </row>
  </sheetData>
  <sheetProtection sheet="1" autoFilter="0" formatColumns="0" formatRows="0" objects="1" scenarios="1" spinCount="100000" saltValue="aCow0lz2oQSC/yFO1U5loaDnrGFyIZ3lOsegMmi7WuS7/9O0WI6tKWYYi8SgGmFmv5WkVQZey24Zv5o7xSewBw==" hashValue="0j+brgshKSAqY+cRF+fEAfl8VWu4+vMQ8V9Zd8bCzgF4SKPNfDcMEPJGQNb1f1E4qTXaH7V6GgvOoOP05K4jYA==" algorithmName="SHA-512" password="CC35"/>
  <autoFilter ref="C81:K107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567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ROUND(SUM(BE78:BE90), 2)</f>
        <v>0</v>
      </c>
      <c r="G30" s="46"/>
      <c r="H30" s="46"/>
      <c r="I30" s="157">
        <v>0.20999999999999999</v>
      </c>
      <c r="J30" s="156">
        <f>ROUND(ROUND((SUM(BE78:BE90)),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ROUND(SUM(BF78:BF90), 2)</f>
        <v>0</v>
      </c>
      <c r="G31" s="46"/>
      <c r="H31" s="46"/>
      <c r="I31" s="157">
        <v>0.14999999999999999</v>
      </c>
      <c r="J31" s="156">
        <f>ROUND(ROUND((SUM(BF78:BF90)),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ROUND(SUM(BG78:BG90),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ROUND(SUM(BH78:BH90),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ROUND(SUM(BI78:BI90),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07 - Usazovací nádrž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520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126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VD Jince - sanace průsaků tělesem hráze a odbahnění nádrže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111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SO 07 - Usazovací nádrž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Jince</v>
      </c>
      <c r="G72" s="73"/>
      <c r="H72" s="73"/>
      <c r="I72" s="193" t="s">
        <v>25</v>
      </c>
      <c r="J72" s="84" t="str">
        <f>IF(J12="","",J12)</f>
        <v>29. 9. 2017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Povodí Vltavy s.p.</v>
      </c>
      <c r="G74" s="73"/>
      <c r="H74" s="73"/>
      <c r="I74" s="193" t="s">
        <v>33</v>
      </c>
      <c r="J74" s="192" t="str">
        <f>E21</f>
        <v>VODNÍ DÍLA - TBD a.s.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127</v>
      </c>
      <c r="D77" s="196" t="s">
        <v>57</v>
      </c>
      <c r="E77" s="196" t="s">
        <v>53</v>
      </c>
      <c r="F77" s="196" t="s">
        <v>128</v>
      </c>
      <c r="G77" s="196" t="s">
        <v>129</v>
      </c>
      <c r="H77" s="196" t="s">
        <v>130</v>
      </c>
      <c r="I77" s="197" t="s">
        <v>131</v>
      </c>
      <c r="J77" s="196" t="s">
        <v>115</v>
      </c>
      <c r="K77" s="198" t="s">
        <v>132</v>
      </c>
      <c r="L77" s="199"/>
      <c r="M77" s="101" t="s">
        <v>133</v>
      </c>
      <c r="N77" s="102" t="s">
        <v>42</v>
      </c>
      <c r="O77" s="102" t="s">
        <v>134</v>
      </c>
      <c r="P77" s="102" t="s">
        <v>135</v>
      </c>
      <c r="Q77" s="102" t="s">
        <v>136</v>
      </c>
      <c r="R77" s="102" t="s">
        <v>137</v>
      </c>
      <c r="S77" s="102" t="s">
        <v>138</v>
      </c>
      <c r="T77" s="103" t="s">
        <v>139</v>
      </c>
    </row>
    <row r="78" s="1" customFormat="1" ht="29.28" customHeight="1">
      <c r="B78" s="45"/>
      <c r="C78" s="107" t="s">
        <v>116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71</v>
      </c>
      <c r="AU78" s="23" t="s">
        <v>117</v>
      </c>
      <c r="BK78" s="203">
        <f>BK79</f>
        <v>0</v>
      </c>
    </row>
    <row r="79" s="10" customFormat="1" ht="37.44" customHeight="1">
      <c r="B79" s="204"/>
      <c r="C79" s="205"/>
      <c r="D79" s="206" t="s">
        <v>71</v>
      </c>
      <c r="E79" s="207" t="s">
        <v>140</v>
      </c>
      <c r="F79" s="207" t="s">
        <v>141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80</v>
      </c>
      <c r="AT79" s="216" t="s">
        <v>71</v>
      </c>
      <c r="AU79" s="216" t="s">
        <v>72</v>
      </c>
      <c r="AY79" s="215" t="s">
        <v>142</v>
      </c>
      <c r="BK79" s="217">
        <f>BK80</f>
        <v>0</v>
      </c>
    </row>
    <row r="80" s="10" customFormat="1" ht="19.92" customHeight="1">
      <c r="B80" s="204"/>
      <c r="C80" s="205"/>
      <c r="D80" s="206" t="s">
        <v>71</v>
      </c>
      <c r="E80" s="218" t="s">
        <v>80</v>
      </c>
      <c r="F80" s="218" t="s">
        <v>522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SUM(P81:P90)</f>
        <v>0</v>
      </c>
      <c r="Q80" s="212"/>
      <c r="R80" s="213">
        <f>SUM(R81:R90)</f>
        <v>0</v>
      </c>
      <c r="S80" s="212"/>
      <c r="T80" s="214">
        <f>SUM(T81:T90)</f>
        <v>0</v>
      </c>
      <c r="AR80" s="215" t="s">
        <v>80</v>
      </c>
      <c r="AT80" s="216" t="s">
        <v>71</v>
      </c>
      <c r="AU80" s="216" t="s">
        <v>80</v>
      </c>
      <c r="AY80" s="215" t="s">
        <v>142</v>
      </c>
      <c r="BK80" s="217">
        <f>SUM(BK81:BK90)</f>
        <v>0</v>
      </c>
    </row>
    <row r="81" s="1" customFormat="1" ht="38.25" customHeight="1">
      <c r="B81" s="45"/>
      <c r="C81" s="220" t="s">
        <v>80</v>
      </c>
      <c r="D81" s="220" t="s">
        <v>145</v>
      </c>
      <c r="E81" s="221" t="s">
        <v>523</v>
      </c>
      <c r="F81" s="222" t="s">
        <v>524</v>
      </c>
      <c r="G81" s="223" t="s">
        <v>159</v>
      </c>
      <c r="H81" s="224">
        <v>44</v>
      </c>
      <c r="I81" s="225"/>
      <c r="J81" s="226">
        <f>ROUND(I81*H81,2)</f>
        <v>0</v>
      </c>
      <c r="K81" s="222" t="s">
        <v>149</v>
      </c>
      <c r="L81" s="71"/>
      <c r="M81" s="227" t="s">
        <v>21</v>
      </c>
      <c r="N81" s="228" t="s">
        <v>43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150</v>
      </c>
      <c r="AT81" s="23" t="s">
        <v>145</v>
      </c>
      <c r="AU81" s="23" t="s">
        <v>83</v>
      </c>
      <c r="AY81" s="23" t="s">
        <v>142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80</v>
      </c>
      <c r="BK81" s="231">
        <f>ROUND(I81*H81,2)</f>
        <v>0</v>
      </c>
      <c r="BL81" s="23" t="s">
        <v>150</v>
      </c>
      <c r="BM81" s="23" t="s">
        <v>568</v>
      </c>
    </row>
    <row r="82" s="1" customFormat="1" ht="38.25" customHeight="1">
      <c r="B82" s="45"/>
      <c r="C82" s="220" t="s">
        <v>83</v>
      </c>
      <c r="D82" s="220" t="s">
        <v>145</v>
      </c>
      <c r="E82" s="221" t="s">
        <v>538</v>
      </c>
      <c r="F82" s="222" t="s">
        <v>539</v>
      </c>
      <c r="G82" s="223" t="s">
        <v>159</v>
      </c>
      <c r="H82" s="224">
        <v>44</v>
      </c>
      <c r="I82" s="225"/>
      <c r="J82" s="226">
        <f>ROUND(I82*H82,2)</f>
        <v>0</v>
      </c>
      <c r="K82" s="222" t="s">
        <v>149</v>
      </c>
      <c r="L82" s="71"/>
      <c r="M82" s="227" t="s">
        <v>21</v>
      </c>
      <c r="N82" s="228" t="s">
        <v>43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150</v>
      </c>
      <c r="AT82" s="23" t="s">
        <v>145</v>
      </c>
      <c r="AU82" s="23" t="s">
        <v>83</v>
      </c>
      <c r="AY82" s="23" t="s">
        <v>142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80</v>
      </c>
      <c r="BK82" s="231">
        <f>ROUND(I82*H82,2)</f>
        <v>0</v>
      </c>
      <c r="BL82" s="23" t="s">
        <v>150</v>
      </c>
      <c r="BM82" s="23" t="s">
        <v>569</v>
      </c>
    </row>
    <row r="83" s="1" customFormat="1" ht="38.25" customHeight="1">
      <c r="B83" s="45"/>
      <c r="C83" s="220" t="s">
        <v>162</v>
      </c>
      <c r="D83" s="220" t="s">
        <v>145</v>
      </c>
      <c r="E83" s="221" t="s">
        <v>541</v>
      </c>
      <c r="F83" s="222" t="s">
        <v>542</v>
      </c>
      <c r="G83" s="223" t="s">
        <v>159</v>
      </c>
      <c r="H83" s="224">
        <v>44</v>
      </c>
      <c r="I83" s="225"/>
      <c r="J83" s="226">
        <f>ROUND(I83*H83,2)</f>
        <v>0</v>
      </c>
      <c r="K83" s="222" t="s">
        <v>149</v>
      </c>
      <c r="L83" s="71"/>
      <c r="M83" s="227" t="s">
        <v>21</v>
      </c>
      <c r="N83" s="228" t="s">
        <v>43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150</v>
      </c>
      <c r="AT83" s="23" t="s">
        <v>145</v>
      </c>
      <c r="AU83" s="23" t="s">
        <v>83</v>
      </c>
      <c r="AY83" s="23" t="s">
        <v>142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80</v>
      </c>
      <c r="BK83" s="231">
        <f>ROUND(I83*H83,2)</f>
        <v>0</v>
      </c>
      <c r="BL83" s="23" t="s">
        <v>150</v>
      </c>
      <c r="BM83" s="23" t="s">
        <v>570</v>
      </c>
    </row>
    <row r="84" s="1" customFormat="1" ht="51" customHeight="1">
      <c r="B84" s="45"/>
      <c r="C84" s="220" t="s">
        <v>150</v>
      </c>
      <c r="D84" s="220" t="s">
        <v>145</v>
      </c>
      <c r="E84" s="221" t="s">
        <v>544</v>
      </c>
      <c r="F84" s="222" t="s">
        <v>545</v>
      </c>
      <c r="G84" s="223" t="s">
        <v>159</v>
      </c>
      <c r="H84" s="224">
        <v>440</v>
      </c>
      <c r="I84" s="225"/>
      <c r="J84" s="226">
        <f>ROUND(I84*H84,2)</f>
        <v>0</v>
      </c>
      <c r="K84" s="222" t="s">
        <v>149</v>
      </c>
      <c r="L84" s="71"/>
      <c r="M84" s="227" t="s">
        <v>21</v>
      </c>
      <c r="N84" s="228" t="s">
        <v>43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150</v>
      </c>
      <c r="AT84" s="23" t="s">
        <v>145</v>
      </c>
      <c r="AU84" s="23" t="s">
        <v>83</v>
      </c>
      <c r="AY84" s="23" t="s">
        <v>142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80</v>
      </c>
      <c r="BK84" s="231">
        <f>ROUND(I84*H84,2)</f>
        <v>0</v>
      </c>
      <c r="BL84" s="23" t="s">
        <v>150</v>
      </c>
      <c r="BM84" s="23" t="s">
        <v>571</v>
      </c>
    </row>
    <row r="85" s="12" customFormat="1">
      <c r="B85" s="245"/>
      <c r="C85" s="246"/>
      <c r="D85" s="232" t="s">
        <v>154</v>
      </c>
      <c r="E85" s="247" t="s">
        <v>21</v>
      </c>
      <c r="F85" s="248" t="s">
        <v>572</v>
      </c>
      <c r="G85" s="246"/>
      <c r="H85" s="249">
        <v>44</v>
      </c>
      <c r="I85" s="250"/>
      <c r="J85" s="246"/>
      <c r="K85" s="246"/>
      <c r="L85" s="251"/>
      <c r="M85" s="252"/>
      <c r="N85" s="253"/>
      <c r="O85" s="253"/>
      <c r="P85" s="253"/>
      <c r="Q85" s="253"/>
      <c r="R85" s="253"/>
      <c r="S85" s="253"/>
      <c r="T85" s="254"/>
      <c r="AT85" s="255" t="s">
        <v>154</v>
      </c>
      <c r="AU85" s="255" t="s">
        <v>83</v>
      </c>
      <c r="AV85" s="12" t="s">
        <v>83</v>
      </c>
      <c r="AW85" s="12" t="s">
        <v>36</v>
      </c>
      <c r="AX85" s="12" t="s">
        <v>72</v>
      </c>
      <c r="AY85" s="255" t="s">
        <v>142</v>
      </c>
    </row>
    <row r="86" s="12" customFormat="1">
      <c r="B86" s="245"/>
      <c r="C86" s="246"/>
      <c r="D86" s="232" t="s">
        <v>154</v>
      </c>
      <c r="E86" s="247" t="s">
        <v>21</v>
      </c>
      <c r="F86" s="248" t="s">
        <v>573</v>
      </c>
      <c r="G86" s="246"/>
      <c r="H86" s="249">
        <v>440</v>
      </c>
      <c r="I86" s="250"/>
      <c r="J86" s="246"/>
      <c r="K86" s="246"/>
      <c r="L86" s="251"/>
      <c r="M86" s="252"/>
      <c r="N86" s="253"/>
      <c r="O86" s="253"/>
      <c r="P86" s="253"/>
      <c r="Q86" s="253"/>
      <c r="R86" s="253"/>
      <c r="S86" s="253"/>
      <c r="T86" s="254"/>
      <c r="AT86" s="255" t="s">
        <v>154</v>
      </c>
      <c r="AU86" s="255" t="s">
        <v>83</v>
      </c>
      <c r="AV86" s="12" t="s">
        <v>83</v>
      </c>
      <c r="AW86" s="12" t="s">
        <v>36</v>
      </c>
      <c r="AX86" s="12" t="s">
        <v>80</v>
      </c>
      <c r="AY86" s="255" t="s">
        <v>142</v>
      </c>
    </row>
    <row r="87" s="1" customFormat="1" ht="16.5" customHeight="1">
      <c r="B87" s="45"/>
      <c r="C87" s="220" t="s">
        <v>179</v>
      </c>
      <c r="D87" s="220" t="s">
        <v>145</v>
      </c>
      <c r="E87" s="221" t="s">
        <v>549</v>
      </c>
      <c r="F87" s="222" t="s">
        <v>550</v>
      </c>
      <c r="G87" s="223" t="s">
        <v>159</v>
      </c>
      <c r="H87" s="224">
        <v>44</v>
      </c>
      <c r="I87" s="225"/>
      <c r="J87" s="226">
        <f>ROUND(I87*H87,2)</f>
        <v>0</v>
      </c>
      <c r="K87" s="222" t="s">
        <v>149</v>
      </c>
      <c r="L87" s="71"/>
      <c r="M87" s="227" t="s">
        <v>21</v>
      </c>
      <c r="N87" s="228" t="s">
        <v>43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150</v>
      </c>
      <c r="AT87" s="23" t="s">
        <v>145</v>
      </c>
      <c r="AU87" s="23" t="s">
        <v>83</v>
      </c>
      <c r="AY87" s="23" t="s">
        <v>142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80</v>
      </c>
      <c r="BK87" s="231">
        <f>ROUND(I87*H87,2)</f>
        <v>0</v>
      </c>
      <c r="BL87" s="23" t="s">
        <v>150</v>
      </c>
      <c r="BM87" s="23" t="s">
        <v>574</v>
      </c>
    </row>
    <row r="88" s="1" customFormat="1">
      <c r="B88" s="45"/>
      <c r="C88" s="73"/>
      <c r="D88" s="232" t="s">
        <v>152</v>
      </c>
      <c r="E88" s="73"/>
      <c r="F88" s="233" t="s">
        <v>552</v>
      </c>
      <c r="G88" s="73"/>
      <c r="H88" s="73"/>
      <c r="I88" s="190"/>
      <c r="J88" s="73"/>
      <c r="K88" s="73"/>
      <c r="L88" s="71"/>
      <c r="M88" s="234"/>
      <c r="N88" s="46"/>
      <c r="O88" s="46"/>
      <c r="P88" s="46"/>
      <c r="Q88" s="46"/>
      <c r="R88" s="46"/>
      <c r="S88" s="46"/>
      <c r="T88" s="94"/>
      <c r="AT88" s="23" t="s">
        <v>152</v>
      </c>
      <c r="AU88" s="23" t="s">
        <v>83</v>
      </c>
    </row>
    <row r="89" s="1" customFormat="1" ht="16.5" customHeight="1">
      <c r="B89" s="45"/>
      <c r="C89" s="220" t="s">
        <v>186</v>
      </c>
      <c r="D89" s="220" t="s">
        <v>145</v>
      </c>
      <c r="E89" s="221" t="s">
        <v>553</v>
      </c>
      <c r="F89" s="222" t="s">
        <v>554</v>
      </c>
      <c r="G89" s="223" t="s">
        <v>165</v>
      </c>
      <c r="H89" s="224">
        <v>66</v>
      </c>
      <c r="I89" s="225"/>
      <c r="J89" s="226">
        <f>ROUND(I89*H89,2)</f>
        <v>0</v>
      </c>
      <c r="K89" s="222" t="s">
        <v>149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150</v>
      </c>
      <c r="AT89" s="23" t="s">
        <v>145</v>
      </c>
      <c r="AU89" s="23" t="s">
        <v>83</v>
      </c>
      <c r="AY89" s="23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150</v>
      </c>
      <c r="BM89" s="23" t="s">
        <v>575</v>
      </c>
    </row>
    <row r="90" s="12" customFormat="1">
      <c r="B90" s="245"/>
      <c r="C90" s="246"/>
      <c r="D90" s="232" t="s">
        <v>154</v>
      </c>
      <c r="E90" s="247" t="s">
        <v>21</v>
      </c>
      <c r="F90" s="248" t="s">
        <v>576</v>
      </c>
      <c r="G90" s="246"/>
      <c r="H90" s="249">
        <v>66</v>
      </c>
      <c r="I90" s="250"/>
      <c r="J90" s="246"/>
      <c r="K90" s="246"/>
      <c r="L90" s="251"/>
      <c r="M90" s="267"/>
      <c r="N90" s="268"/>
      <c r="O90" s="268"/>
      <c r="P90" s="268"/>
      <c r="Q90" s="268"/>
      <c r="R90" s="268"/>
      <c r="S90" s="268"/>
      <c r="T90" s="269"/>
      <c r="AT90" s="255" t="s">
        <v>154</v>
      </c>
      <c r="AU90" s="255" t="s">
        <v>83</v>
      </c>
      <c r="AV90" s="12" t="s">
        <v>83</v>
      </c>
      <c r="AW90" s="12" t="s">
        <v>36</v>
      </c>
      <c r="AX90" s="12" t="s">
        <v>80</v>
      </c>
      <c r="AY90" s="255" t="s">
        <v>142</v>
      </c>
    </row>
    <row r="91" s="1" customFormat="1" ht="6.96" customHeight="1">
      <c r="B91" s="66"/>
      <c r="C91" s="67"/>
      <c r="D91" s="67"/>
      <c r="E91" s="67"/>
      <c r="F91" s="67"/>
      <c r="G91" s="67"/>
      <c r="H91" s="67"/>
      <c r="I91" s="165"/>
      <c r="J91" s="67"/>
      <c r="K91" s="67"/>
      <c r="L91" s="71"/>
    </row>
  </sheetData>
  <sheetProtection sheet="1" autoFilter="0" formatColumns="0" formatRows="0" objects="1" scenarios="1" spinCount="100000" saltValue="Uq/dGdSlQeWkGNHfUbnzEDaRcvk5gbdZBFPYXZEv0f3iKHuwCx3C+SmwSxBKtE84BMEmFRXqXRBRJZ6SwqTUKQ==" hashValue="DWIxC6FHMyzTmYB9rBgaQlHwyVXGo6GOdrfbg7M3p3EkLz2Pe6OOnv7ljgVh8Qj6pOhfInSTnThwfBoqQQBv5g==" algorithmName="SHA-512" password="CC35"/>
  <autoFilter ref="C77:K90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105</v>
      </c>
      <c r="G1" s="138" t="s">
        <v>106</v>
      </c>
      <c r="H1" s="138"/>
      <c r="I1" s="139"/>
      <c r="J1" s="138" t="s">
        <v>107</v>
      </c>
      <c r="K1" s="137" t="s">
        <v>108</v>
      </c>
      <c r="L1" s="138" t="s">
        <v>109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110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Jince - sanace průsaků tělesem hráze a odbahnění nádrže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111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577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29. 9. 2017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ROUND(J77,2)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ROUND(SUM(BE77:BE90), 2)</f>
        <v>0</v>
      </c>
      <c r="G30" s="46"/>
      <c r="H30" s="46"/>
      <c r="I30" s="157">
        <v>0.20999999999999999</v>
      </c>
      <c r="J30" s="156">
        <f>ROUND(ROUND((SUM(BE77:BE90)),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ROUND(SUM(BF77:BF90), 2)</f>
        <v>0</v>
      </c>
      <c r="G31" s="46"/>
      <c r="H31" s="46"/>
      <c r="I31" s="157">
        <v>0.14999999999999999</v>
      </c>
      <c r="J31" s="156">
        <f>ROUND(ROUND((SUM(BF77:BF90)),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ROUND(SUM(BG77:BG90),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ROUND(SUM(BH77:BH90),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ROUND(SUM(BI77:BI90),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113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Jince - sanace průsaků tělesem hráze a odbahnění nádrže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111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- VON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Jince</v>
      </c>
      <c r="G49" s="46"/>
      <c r="H49" s="46"/>
      <c r="I49" s="145" t="s">
        <v>25</v>
      </c>
      <c r="J49" s="146" t="str">
        <f>IF(J12="","",J12)</f>
        <v>29. 9. 2017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Vltavy s.p.</v>
      </c>
      <c r="G51" s="46"/>
      <c r="H51" s="46"/>
      <c r="I51" s="145" t="s">
        <v>33</v>
      </c>
      <c r="J51" s="43" t="str">
        <f>E21</f>
        <v>VODNÍ DÍLA - TBD a.s.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114</v>
      </c>
      <c r="D54" s="158"/>
      <c r="E54" s="158"/>
      <c r="F54" s="158"/>
      <c r="G54" s="158"/>
      <c r="H54" s="158"/>
      <c r="I54" s="172"/>
      <c r="J54" s="173" t="s">
        <v>115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116</v>
      </c>
      <c r="D56" s="46"/>
      <c r="E56" s="46"/>
      <c r="F56" s="46"/>
      <c r="G56" s="46"/>
      <c r="H56" s="46"/>
      <c r="I56" s="143"/>
      <c r="J56" s="154">
        <f>J77</f>
        <v>0</v>
      </c>
      <c r="K56" s="50"/>
      <c r="AU56" s="23" t="s">
        <v>117</v>
      </c>
    </row>
    <row r="57" s="7" customFormat="1" ht="24.96" customHeight="1">
      <c r="B57" s="176"/>
      <c r="C57" s="177"/>
      <c r="D57" s="178" t="s">
        <v>578</v>
      </c>
      <c r="E57" s="179"/>
      <c r="F57" s="179"/>
      <c r="G57" s="179"/>
      <c r="H57" s="179"/>
      <c r="I57" s="180"/>
      <c r="J57" s="181">
        <f>J78</f>
        <v>0</v>
      </c>
      <c r="K57" s="182"/>
    </row>
    <row r="58" s="1" customFormat="1" ht="21.84" customHeight="1">
      <c r="B58" s="45"/>
      <c r="C58" s="46"/>
      <c r="D58" s="46"/>
      <c r="E58" s="46"/>
      <c r="F58" s="46"/>
      <c r="G58" s="46"/>
      <c r="H58" s="46"/>
      <c r="I58" s="143"/>
      <c r="J58" s="46"/>
      <c r="K58" s="50"/>
    </row>
    <row r="59" s="1" customFormat="1" ht="6.96" customHeight="1">
      <c r="B59" s="66"/>
      <c r="C59" s="67"/>
      <c r="D59" s="67"/>
      <c r="E59" s="67"/>
      <c r="F59" s="67"/>
      <c r="G59" s="67"/>
      <c r="H59" s="67"/>
      <c r="I59" s="165"/>
      <c r="J59" s="67"/>
      <c r="K59" s="68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68"/>
      <c r="J63" s="70"/>
      <c r="K63" s="70"/>
      <c r="L63" s="71"/>
    </row>
    <row r="64" s="1" customFormat="1" ht="36.96" customHeight="1">
      <c r="B64" s="45"/>
      <c r="C64" s="72" t="s">
        <v>126</v>
      </c>
      <c r="D64" s="73"/>
      <c r="E64" s="73"/>
      <c r="F64" s="73"/>
      <c r="G64" s="73"/>
      <c r="H64" s="73"/>
      <c r="I64" s="190"/>
      <c r="J64" s="73"/>
      <c r="K64" s="73"/>
      <c r="L64" s="71"/>
    </row>
    <row r="65" s="1" customFormat="1" ht="6.96" customHeight="1">
      <c r="B65" s="45"/>
      <c r="C65" s="73"/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14.4" customHeight="1">
      <c r="B66" s="45"/>
      <c r="C66" s="75" t="s">
        <v>18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6.5" customHeight="1">
      <c r="B67" s="45"/>
      <c r="C67" s="73"/>
      <c r="D67" s="73"/>
      <c r="E67" s="191" t="str">
        <f>E7</f>
        <v>VD Jince - sanace průsaků tělesem hráze a odbahnění nádrže</v>
      </c>
      <c r="F67" s="75"/>
      <c r="G67" s="75"/>
      <c r="H67" s="75"/>
      <c r="I67" s="190"/>
      <c r="J67" s="73"/>
      <c r="K67" s="73"/>
      <c r="L67" s="71"/>
    </row>
    <row r="68" s="1" customFormat="1" ht="14.4" customHeight="1">
      <c r="B68" s="45"/>
      <c r="C68" s="75" t="s">
        <v>111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7.25" customHeight="1">
      <c r="B69" s="45"/>
      <c r="C69" s="73"/>
      <c r="D69" s="73"/>
      <c r="E69" s="81" t="str">
        <f>E9</f>
        <v>SO - VON</v>
      </c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8" customHeight="1">
      <c r="B71" s="45"/>
      <c r="C71" s="75" t="s">
        <v>23</v>
      </c>
      <c r="D71" s="73"/>
      <c r="E71" s="73"/>
      <c r="F71" s="192" t="str">
        <f>F12</f>
        <v>Jince</v>
      </c>
      <c r="G71" s="73"/>
      <c r="H71" s="73"/>
      <c r="I71" s="193" t="s">
        <v>25</v>
      </c>
      <c r="J71" s="84" t="str">
        <f>IF(J12="","",J12)</f>
        <v>29. 9. 2017</v>
      </c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>
      <c r="B73" s="45"/>
      <c r="C73" s="75" t="s">
        <v>27</v>
      </c>
      <c r="D73" s="73"/>
      <c r="E73" s="73"/>
      <c r="F73" s="192" t="str">
        <f>E15</f>
        <v>Povodí Vltavy s.p.</v>
      </c>
      <c r="G73" s="73"/>
      <c r="H73" s="73"/>
      <c r="I73" s="193" t="s">
        <v>33</v>
      </c>
      <c r="J73" s="192" t="str">
        <f>E21</f>
        <v>VODNÍ DÍLA - TBD a.s.</v>
      </c>
      <c r="K73" s="73"/>
      <c r="L73" s="71"/>
    </row>
    <row r="74" s="1" customFormat="1" ht="14.4" customHeight="1">
      <c r="B74" s="45"/>
      <c r="C74" s="75" t="s">
        <v>31</v>
      </c>
      <c r="D74" s="73"/>
      <c r="E74" s="73"/>
      <c r="F74" s="192" t="str">
        <f>IF(E18="","",E18)</f>
        <v/>
      </c>
      <c r="G74" s="73"/>
      <c r="H74" s="73"/>
      <c r="I74" s="190"/>
      <c r="J74" s="73"/>
      <c r="K74" s="73"/>
      <c r="L74" s="71"/>
    </row>
    <row r="75" s="1" customFormat="1" ht="10.32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9" customFormat="1" ht="29.28" customHeight="1">
      <c r="B76" s="194"/>
      <c r="C76" s="195" t="s">
        <v>127</v>
      </c>
      <c r="D76" s="196" t="s">
        <v>57</v>
      </c>
      <c r="E76" s="196" t="s">
        <v>53</v>
      </c>
      <c r="F76" s="196" t="s">
        <v>128</v>
      </c>
      <c r="G76" s="196" t="s">
        <v>129</v>
      </c>
      <c r="H76" s="196" t="s">
        <v>130</v>
      </c>
      <c r="I76" s="197" t="s">
        <v>131</v>
      </c>
      <c r="J76" s="196" t="s">
        <v>115</v>
      </c>
      <c r="K76" s="198" t="s">
        <v>132</v>
      </c>
      <c r="L76" s="199"/>
      <c r="M76" s="101" t="s">
        <v>133</v>
      </c>
      <c r="N76" s="102" t="s">
        <v>42</v>
      </c>
      <c r="O76" s="102" t="s">
        <v>134</v>
      </c>
      <c r="P76" s="102" t="s">
        <v>135</v>
      </c>
      <c r="Q76" s="102" t="s">
        <v>136</v>
      </c>
      <c r="R76" s="102" t="s">
        <v>137</v>
      </c>
      <c r="S76" s="102" t="s">
        <v>138</v>
      </c>
      <c r="T76" s="103" t="s">
        <v>139</v>
      </c>
    </row>
    <row r="77" s="1" customFormat="1" ht="29.28" customHeight="1">
      <c r="B77" s="45"/>
      <c r="C77" s="107" t="s">
        <v>116</v>
      </c>
      <c r="D77" s="73"/>
      <c r="E77" s="73"/>
      <c r="F77" s="73"/>
      <c r="G77" s="73"/>
      <c r="H77" s="73"/>
      <c r="I77" s="190"/>
      <c r="J77" s="200">
        <f>BK77</f>
        <v>0</v>
      </c>
      <c r="K77" s="73"/>
      <c r="L77" s="71"/>
      <c r="M77" s="104"/>
      <c r="N77" s="105"/>
      <c r="O77" s="105"/>
      <c r="P77" s="201">
        <f>P78</f>
        <v>0</v>
      </c>
      <c r="Q77" s="105"/>
      <c r="R77" s="201">
        <f>R78</f>
        <v>0</v>
      </c>
      <c r="S77" s="105"/>
      <c r="T77" s="202">
        <f>T78</f>
        <v>0</v>
      </c>
      <c r="AT77" s="23" t="s">
        <v>71</v>
      </c>
      <c r="AU77" s="23" t="s">
        <v>117</v>
      </c>
      <c r="BK77" s="203">
        <f>BK78</f>
        <v>0</v>
      </c>
    </row>
    <row r="78" s="10" customFormat="1" ht="37.44" customHeight="1">
      <c r="B78" s="204"/>
      <c r="C78" s="205"/>
      <c r="D78" s="206" t="s">
        <v>71</v>
      </c>
      <c r="E78" s="207" t="s">
        <v>579</v>
      </c>
      <c r="F78" s="207" t="s">
        <v>580</v>
      </c>
      <c r="G78" s="205"/>
      <c r="H78" s="205"/>
      <c r="I78" s="208"/>
      <c r="J78" s="209">
        <f>BK78</f>
        <v>0</v>
      </c>
      <c r="K78" s="205"/>
      <c r="L78" s="210"/>
      <c r="M78" s="211"/>
      <c r="N78" s="212"/>
      <c r="O78" s="212"/>
      <c r="P78" s="213">
        <f>SUM(P79:P90)</f>
        <v>0</v>
      </c>
      <c r="Q78" s="212"/>
      <c r="R78" s="213">
        <f>SUM(R79:R90)</f>
        <v>0</v>
      </c>
      <c r="S78" s="212"/>
      <c r="T78" s="214">
        <f>SUM(T79:T90)</f>
        <v>0</v>
      </c>
      <c r="AR78" s="215" t="s">
        <v>179</v>
      </c>
      <c r="AT78" s="216" t="s">
        <v>71</v>
      </c>
      <c r="AU78" s="216" t="s">
        <v>72</v>
      </c>
      <c r="AY78" s="215" t="s">
        <v>142</v>
      </c>
      <c r="BK78" s="217">
        <f>SUM(BK79:BK90)</f>
        <v>0</v>
      </c>
    </row>
    <row r="79" s="1" customFormat="1" ht="16.5" customHeight="1">
      <c r="B79" s="45"/>
      <c r="C79" s="220" t="s">
        <v>80</v>
      </c>
      <c r="D79" s="220" t="s">
        <v>145</v>
      </c>
      <c r="E79" s="221" t="s">
        <v>581</v>
      </c>
      <c r="F79" s="222" t="s">
        <v>582</v>
      </c>
      <c r="G79" s="223" t="s">
        <v>583</v>
      </c>
      <c r="H79" s="224">
        <v>1</v>
      </c>
      <c r="I79" s="225"/>
      <c r="J79" s="226">
        <f>ROUND(I79*H79,2)</f>
        <v>0</v>
      </c>
      <c r="K79" s="222" t="s">
        <v>21</v>
      </c>
      <c r="L79" s="71"/>
      <c r="M79" s="227" t="s">
        <v>21</v>
      </c>
      <c r="N79" s="228" t="s">
        <v>43</v>
      </c>
      <c r="O79" s="46"/>
      <c r="P79" s="229">
        <f>O79*H79</f>
        <v>0</v>
      </c>
      <c r="Q79" s="229">
        <v>0</v>
      </c>
      <c r="R79" s="229">
        <f>Q79*H79</f>
        <v>0</v>
      </c>
      <c r="S79" s="229">
        <v>0</v>
      </c>
      <c r="T79" s="230">
        <f>S79*H79</f>
        <v>0</v>
      </c>
      <c r="AR79" s="23" t="s">
        <v>584</v>
      </c>
      <c r="AT79" s="23" t="s">
        <v>145</v>
      </c>
      <c r="AU79" s="23" t="s">
        <v>80</v>
      </c>
      <c r="AY79" s="23" t="s">
        <v>142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3" t="s">
        <v>80</v>
      </c>
      <c r="BK79" s="231">
        <f>ROUND(I79*H79,2)</f>
        <v>0</v>
      </c>
      <c r="BL79" s="23" t="s">
        <v>584</v>
      </c>
      <c r="BM79" s="23" t="s">
        <v>585</v>
      </c>
    </row>
    <row r="80" s="1" customFormat="1" ht="16.5" customHeight="1">
      <c r="B80" s="45"/>
      <c r="C80" s="220" t="s">
        <v>83</v>
      </c>
      <c r="D80" s="220" t="s">
        <v>145</v>
      </c>
      <c r="E80" s="221" t="s">
        <v>586</v>
      </c>
      <c r="F80" s="222" t="s">
        <v>587</v>
      </c>
      <c r="G80" s="223" t="s">
        <v>583</v>
      </c>
      <c r="H80" s="224">
        <v>1</v>
      </c>
      <c r="I80" s="225"/>
      <c r="J80" s="226">
        <f>ROUND(I80*H80,2)</f>
        <v>0</v>
      </c>
      <c r="K80" s="222" t="s">
        <v>21</v>
      </c>
      <c r="L80" s="71"/>
      <c r="M80" s="227" t="s">
        <v>21</v>
      </c>
      <c r="N80" s="228" t="s">
        <v>43</v>
      </c>
      <c r="O80" s="46"/>
      <c r="P80" s="229">
        <f>O80*H80</f>
        <v>0</v>
      </c>
      <c r="Q80" s="229">
        <v>0</v>
      </c>
      <c r="R80" s="229">
        <f>Q80*H80</f>
        <v>0</v>
      </c>
      <c r="S80" s="229">
        <v>0</v>
      </c>
      <c r="T80" s="230">
        <f>S80*H80</f>
        <v>0</v>
      </c>
      <c r="AR80" s="23" t="s">
        <v>584</v>
      </c>
      <c r="AT80" s="23" t="s">
        <v>145</v>
      </c>
      <c r="AU80" s="23" t="s">
        <v>80</v>
      </c>
      <c r="AY80" s="23" t="s">
        <v>142</v>
      </c>
      <c r="BE80" s="231">
        <f>IF(N80="základní",J80,0)</f>
        <v>0</v>
      </c>
      <c r="BF80" s="231">
        <f>IF(N80="snížená",J80,0)</f>
        <v>0</v>
      </c>
      <c r="BG80" s="231">
        <f>IF(N80="zákl. přenesená",J80,0)</f>
        <v>0</v>
      </c>
      <c r="BH80" s="231">
        <f>IF(N80="sníž. přenesená",J80,0)</f>
        <v>0</v>
      </c>
      <c r="BI80" s="231">
        <f>IF(N80="nulová",J80,0)</f>
        <v>0</v>
      </c>
      <c r="BJ80" s="23" t="s">
        <v>80</v>
      </c>
      <c r="BK80" s="231">
        <f>ROUND(I80*H80,2)</f>
        <v>0</v>
      </c>
      <c r="BL80" s="23" t="s">
        <v>584</v>
      </c>
      <c r="BM80" s="23" t="s">
        <v>588</v>
      </c>
    </row>
    <row r="81" s="1" customFormat="1" ht="25.5" customHeight="1">
      <c r="B81" s="45"/>
      <c r="C81" s="220" t="s">
        <v>162</v>
      </c>
      <c r="D81" s="220" t="s">
        <v>145</v>
      </c>
      <c r="E81" s="221" t="s">
        <v>589</v>
      </c>
      <c r="F81" s="222" t="s">
        <v>590</v>
      </c>
      <c r="G81" s="223" t="s">
        <v>583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43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584</v>
      </c>
      <c r="AT81" s="23" t="s">
        <v>145</v>
      </c>
      <c r="AU81" s="23" t="s">
        <v>80</v>
      </c>
      <c r="AY81" s="23" t="s">
        <v>142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80</v>
      </c>
      <c r="BK81" s="231">
        <f>ROUND(I81*H81,2)</f>
        <v>0</v>
      </c>
      <c r="BL81" s="23" t="s">
        <v>584</v>
      </c>
      <c r="BM81" s="23" t="s">
        <v>591</v>
      </c>
    </row>
    <row r="82" s="1" customFormat="1" ht="38.25" customHeight="1">
      <c r="B82" s="45"/>
      <c r="C82" s="220" t="s">
        <v>150</v>
      </c>
      <c r="D82" s="220" t="s">
        <v>145</v>
      </c>
      <c r="E82" s="221" t="s">
        <v>592</v>
      </c>
      <c r="F82" s="222" t="s">
        <v>593</v>
      </c>
      <c r="G82" s="223" t="s">
        <v>583</v>
      </c>
      <c r="H82" s="224">
        <v>1</v>
      </c>
      <c r="I82" s="225"/>
      <c r="J82" s="226">
        <f>ROUND(I82*H82,2)</f>
        <v>0</v>
      </c>
      <c r="K82" s="222" t="s">
        <v>21</v>
      </c>
      <c r="L82" s="71"/>
      <c r="M82" s="227" t="s">
        <v>21</v>
      </c>
      <c r="N82" s="228" t="s">
        <v>43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584</v>
      </c>
      <c r="AT82" s="23" t="s">
        <v>145</v>
      </c>
      <c r="AU82" s="23" t="s">
        <v>80</v>
      </c>
      <c r="AY82" s="23" t="s">
        <v>142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80</v>
      </c>
      <c r="BK82" s="231">
        <f>ROUND(I82*H82,2)</f>
        <v>0</v>
      </c>
      <c r="BL82" s="23" t="s">
        <v>584</v>
      </c>
      <c r="BM82" s="23" t="s">
        <v>594</v>
      </c>
    </row>
    <row r="83" s="1" customFormat="1" ht="16.5" customHeight="1">
      <c r="B83" s="45"/>
      <c r="C83" s="220" t="s">
        <v>179</v>
      </c>
      <c r="D83" s="220" t="s">
        <v>145</v>
      </c>
      <c r="E83" s="221" t="s">
        <v>595</v>
      </c>
      <c r="F83" s="222" t="s">
        <v>596</v>
      </c>
      <c r="G83" s="223" t="s">
        <v>583</v>
      </c>
      <c r="H83" s="224">
        <v>1</v>
      </c>
      <c r="I83" s="225"/>
      <c r="J83" s="226">
        <f>ROUND(I83*H83,2)</f>
        <v>0</v>
      </c>
      <c r="K83" s="222" t="s">
        <v>21</v>
      </c>
      <c r="L83" s="71"/>
      <c r="M83" s="227" t="s">
        <v>21</v>
      </c>
      <c r="N83" s="228" t="s">
        <v>43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584</v>
      </c>
      <c r="AT83" s="23" t="s">
        <v>145</v>
      </c>
      <c r="AU83" s="23" t="s">
        <v>80</v>
      </c>
      <c r="AY83" s="23" t="s">
        <v>142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80</v>
      </c>
      <c r="BK83" s="231">
        <f>ROUND(I83*H83,2)</f>
        <v>0</v>
      </c>
      <c r="BL83" s="23" t="s">
        <v>584</v>
      </c>
      <c r="BM83" s="23" t="s">
        <v>597</v>
      </c>
    </row>
    <row r="84" s="1" customFormat="1" ht="16.5" customHeight="1">
      <c r="B84" s="45"/>
      <c r="C84" s="220" t="s">
        <v>186</v>
      </c>
      <c r="D84" s="220" t="s">
        <v>145</v>
      </c>
      <c r="E84" s="221" t="s">
        <v>598</v>
      </c>
      <c r="F84" s="222" t="s">
        <v>599</v>
      </c>
      <c r="G84" s="223" t="s">
        <v>583</v>
      </c>
      <c r="H84" s="224">
        <v>1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43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584</v>
      </c>
      <c r="AT84" s="23" t="s">
        <v>145</v>
      </c>
      <c r="AU84" s="23" t="s">
        <v>80</v>
      </c>
      <c r="AY84" s="23" t="s">
        <v>142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80</v>
      </c>
      <c r="BK84" s="231">
        <f>ROUND(I84*H84,2)</f>
        <v>0</v>
      </c>
      <c r="BL84" s="23" t="s">
        <v>584</v>
      </c>
      <c r="BM84" s="23" t="s">
        <v>600</v>
      </c>
    </row>
    <row r="85" s="1" customFormat="1" ht="16.5" customHeight="1">
      <c r="B85" s="45"/>
      <c r="C85" s="220" t="s">
        <v>191</v>
      </c>
      <c r="D85" s="220" t="s">
        <v>145</v>
      </c>
      <c r="E85" s="221" t="s">
        <v>601</v>
      </c>
      <c r="F85" s="222" t="s">
        <v>602</v>
      </c>
      <c r="G85" s="223" t="s">
        <v>583</v>
      </c>
      <c r="H85" s="224">
        <v>1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43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584</v>
      </c>
      <c r="AT85" s="23" t="s">
        <v>145</v>
      </c>
      <c r="AU85" s="23" t="s">
        <v>80</v>
      </c>
      <c r="AY85" s="23" t="s">
        <v>142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80</v>
      </c>
      <c r="BK85" s="231">
        <f>ROUND(I85*H85,2)</f>
        <v>0</v>
      </c>
      <c r="BL85" s="23" t="s">
        <v>584</v>
      </c>
      <c r="BM85" s="23" t="s">
        <v>603</v>
      </c>
    </row>
    <row r="86" s="1" customFormat="1" ht="25.5" customHeight="1">
      <c r="B86" s="45"/>
      <c r="C86" s="220" t="s">
        <v>198</v>
      </c>
      <c r="D86" s="220" t="s">
        <v>145</v>
      </c>
      <c r="E86" s="221" t="s">
        <v>604</v>
      </c>
      <c r="F86" s="222" t="s">
        <v>605</v>
      </c>
      <c r="G86" s="223" t="s">
        <v>583</v>
      </c>
      <c r="H86" s="224">
        <v>1</v>
      </c>
      <c r="I86" s="225"/>
      <c r="J86" s="226">
        <f>ROUND(I86*H86,2)</f>
        <v>0</v>
      </c>
      <c r="K86" s="222" t="s">
        <v>21</v>
      </c>
      <c r="L86" s="71"/>
      <c r="M86" s="227" t="s">
        <v>21</v>
      </c>
      <c r="N86" s="228" t="s">
        <v>43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584</v>
      </c>
      <c r="AT86" s="23" t="s">
        <v>145</v>
      </c>
      <c r="AU86" s="23" t="s">
        <v>80</v>
      </c>
      <c r="AY86" s="23" t="s">
        <v>142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80</v>
      </c>
      <c r="BK86" s="231">
        <f>ROUND(I86*H86,2)</f>
        <v>0</v>
      </c>
      <c r="BL86" s="23" t="s">
        <v>584</v>
      </c>
      <c r="BM86" s="23" t="s">
        <v>606</v>
      </c>
    </row>
    <row r="87" s="1" customFormat="1" ht="25.5" customHeight="1">
      <c r="B87" s="45"/>
      <c r="C87" s="220" t="s">
        <v>143</v>
      </c>
      <c r="D87" s="220" t="s">
        <v>145</v>
      </c>
      <c r="E87" s="221" t="s">
        <v>607</v>
      </c>
      <c r="F87" s="222" t="s">
        <v>608</v>
      </c>
      <c r="G87" s="223" t="s">
        <v>583</v>
      </c>
      <c r="H87" s="224">
        <v>1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43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584</v>
      </c>
      <c r="AT87" s="23" t="s">
        <v>145</v>
      </c>
      <c r="AU87" s="23" t="s">
        <v>80</v>
      </c>
      <c r="AY87" s="23" t="s">
        <v>142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80</v>
      </c>
      <c r="BK87" s="231">
        <f>ROUND(I87*H87,2)</f>
        <v>0</v>
      </c>
      <c r="BL87" s="23" t="s">
        <v>584</v>
      </c>
      <c r="BM87" s="23" t="s">
        <v>609</v>
      </c>
    </row>
    <row r="88" s="1" customFormat="1" ht="25.5" customHeight="1">
      <c r="B88" s="45"/>
      <c r="C88" s="220" t="s">
        <v>207</v>
      </c>
      <c r="D88" s="220" t="s">
        <v>145</v>
      </c>
      <c r="E88" s="221" t="s">
        <v>610</v>
      </c>
      <c r="F88" s="222" t="s">
        <v>611</v>
      </c>
      <c r="G88" s="223" t="s">
        <v>583</v>
      </c>
      <c r="H88" s="224">
        <v>1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43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584</v>
      </c>
      <c r="AT88" s="23" t="s">
        <v>145</v>
      </c>
      <c r="AU88" s="23" t="s">
        <v>80</v>
      </c>
      <c r="AY88" s="23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80</v>
      </c>
      <c r="BK88" s="231">
        <f>ROUND(I88*H88,2)</f>
        <v>0</v>
      </c>
      <c r="BL88" s="23" t="s">
        <v>584</v>
      </c>
      <c r="BM88" s="23" t="s">
        <v>612</v>
      </c>
    </row>
    <row r="89" s="1" customFormat="1" ht="16.5" customHeight="1">
      <c r="B89" s="45"/>
      <c r="C89" s="220" t="s">
        <v>156</v>
      </c>
      <c r="D89" s="220" t="s">
        <v>145</v>
      </c>
      <c r="E89" s="221" t="s">
        <v>613</v>
      </c>
      <c r="F89" s="222" t="s">
        <v>614</v>
      </c>
      <c r="G89" s="223" t="s">
        <v>583</v>
      </c>
      <c r="H89" s="224">
        <v>1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584</v>
      </c>
      <c r="AT89" s="23" t="s">
        <v>145</v>
      </c>
      <c r="AU89" s="23" t="s">
        <v>80</v>
      </c>
      <c r="AY89" s="23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584</v>
      </c>
      <c r="BM89" s="23" t="s">
        <v>615</v>
      </c>
    </row>
    <row r="90" s="1" customFormat="1" ht="51" customHeight="1">
      <c r="B90" s="45"/>
      <c r="C90" s="220" t="s">
        <v>215</v>
      </c>
      <c r="D90" s="220" t="s">
        <v>145</v>
      </c>
      <c r="E90" s="221" t="s">
        <v>616</v>
      </c>
      <c r="F90" s="222" t="s">
        <v>617</v>
      </c>
      <c r="G90" s="223" t="s">
        <v>583</v>
      </c>
      <c r="H90" s="224">
        <v>1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80" t="s">
        <v>43</v>
      </c>
      <c r="O90" s="281"/>
      <c r="P90" s="282">
        <f>O90*H90</f>
        <v>0</v>
      </c>
      <c r="Q90" s="282">
        <v>0</v>
      </c>
      <c r="R90" s="282">
        <f>Q90*H90</f>
        <v>0</v>
      </c>
      <c r="S90" s="282">
        <v>0</v>
      </c>
      <c r="T90" s="283">
        <f>S90*H90</f>
        <v>0</v>
      </c>
      <c r="AR90" s="23" t="s">
        <v>584</v>
      </c>
      <c r="AT90" s="23" t="s">
        <v>145</v>
      </c>
      <c r="AU90" s="23" t="s">
        <v>80</v>
      </c>
      <c r="AY90" s="23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80</v>
      </c>
      <c r="BK90" s="231">
        <f>ROUND(I90*H90,2)</f>
        <v>0</v>
      </c>
      <c r="BL90" s="23" t="s">
        <v>584</v>
      </c>
      <c r="BM90" s="23" t="s">
        <v>618</v>
      </c>
    </row>
    <row r="91" s="1" customFormat="1" ht="6.96" customHeight="1">
      <c r="B91" s="66"/>
      <c r="C91" s="67"/>
      <c r="D91" s="67"/>
      <c r="E91" s="67"/>
      <c r="F91" s="67"/>
      <c r="G91" s="67"/>
      <c r="H91" s="67"/>
      <c r="I91" s="165"/>
      <c r="J91" s="67"/>
      <c r="K91" s="67"/>
      <c r="L91" s="71"/>
    </row>
  </sheetData>
  <sheetProtection sheet="1" autoFilter="0" formatColumns="0" formatRows="0" objects="1" scenarios="1" spinCount="100000" saltValue="lNzlNKyI4msYajeehiyeaKmJRftNlWM1cgI7FTCYFIJFcYZfhVyjuG7bEo3dFmtrnJvGBglicBhuPoK538Pd+Q==" hashValue="84gQmE1biv9cIrxtoVBfTDLR7teo/slMk6ja1M3IUe4U+QNA1yuYURCk0phmgNGEIY1uH5g6MwLVAPInGXuBow==" algorithmName="SHA-512" password="CC35"/>
  <autoFilter ref="C76:K9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Pytelka Vítězslav</dc:creator>
  <cp:lastModifiedBy>Pytelka Vítězslav</cp:lastModifiedBy>
  <dcterms:created xsi:type="dcterms:W3CDTF">2018-10-19T06:08:04Z</dcterms:created>
  <dcterms:modified xsi:type="dcterms:W3CDTF">2018-10-19T06:08:28Z</dcterms:modified>
</cp:coreProperties>
</file>